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xr:revisionPtr revIDLastSave="0" documentId="13_ncr:1_{087A1C04-A194-4BA4-8C98-909D903EE9CF}" xr6:coauthVersionLast="47" xr6:coauthVersionMax="47" xr10:uidLastSave="{00000000-0000-0000-0000-000000000000}"/>
  <bookViews>
    <workbookView xWindow="-110" yWindow="-110" windowWidth="19420" windowHeight="10420" tabRatio="895"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4" i="10" l="1"/>
  <c r="F179" i="10"/>
  <c r="G179" i="10" l="1"/>
  <c r="H179" i="10" s="1"/>
  <c r="H227" i="10"/>
  <c r="H226" i="10"/>
  <c r="H225" i="10"/>
  <c r="H224" i="10"/>
  <c r="H223" i="10"/>
  <c r="G222" i="10"/>
  <c r="H222" i="10" s="1"/>
  <c r="H221" i="10"/>
  <c r="H220" i="10"/>
  <c r="H219" i="10"/>
  <c r="H218" i="10"/>
  <c r="H217" i="10"/>
  <c r="H216" i="10"/>
  <c r="H215" i="10"/>
  <c r="H214" i="10"/>
  <c r="H213" i="10"/>
  <c r="H212" i="10"/>
  <c r="G211" i="10"/>
  <c r="F211" i="10"/>
  <c r="H211" i="10" s="1"/>
  <c r="H210" i="10"/>
  <c r="H209" i="10"/>
  <c r="H208" i="10"/>
  <c r="H207" i="10"/>
  <c r="H206" i="10"/>
  <c r="H205" i="10"/>
  <c r="H204" i="10"/>
  <c r="H203" i="10"/>
  <c r="H202" i="10"/>
  <c r="H201" i="10"/>
  <c r="H200" i="10"/>
  <c r="H199" i="10"/>
  <c r="G198" i="10"/>
  <c r="F198" i="10"/>
  <c r="H197" i="10"/>
  <c r="H196" i="10"/>
  <c r="G195" i="10"/>
  <c r="H195" i="10" s="1"/>
  <c r="H194" i="10"/>
  <c r="H193" i="10"/>
  <c r="H192" i="10"/>
  <c r="H191" i="10"/>
  <c r="H190" i="10"/>
  <c r="G189" i="10"/>
  <c r="F189" i="10"/>
  <c r="H189" i="10" s="1"/>
  <c r="H188" i="10"/>
  <c r="F188" i="10"/>
  <c r="H187" i="10"/>
  <c r="H186" i="10"/>
  <c r="G186" i="10"/>
  <c r="F186" i="10"/>
  <c r="H185" i="10"/>
  <c r="H184" i="10"/>
  <c r="H183" i="10"/>
  <c r="H182" i="10"/>
  <c r="G181" i="10"/>
  <c r="F181" i="10"/>
  <c r="H181" i="10" s="1"/>
  <c r="H180" i="10"/>
  <c r="H178" i="10"/>
  <c r="G177" i="10"/>
  <c r="F177" i="10"/>
  <c r="H177" i="10" s="1"/>
  <c r="H176" i="10"/>
  <c r="H175" i="10"/>
  <c r="F173" i="10"/>
  <c r="H173" i="10" s="1"/>
  <c r="G172" i="10"/>
  <c r="H172" i="10" s="1"/>
  <c r="H171" i="10"/>
  <c r="F170" i="10"/>
  <c r="H170" i="10" s="1"/>
  <c r="H169" i="10"/>
  <c r="H168" i="10"/>
  <c r="F167" i="10"/>
  <c r="H167" i="10" s="1"/>
  <c r="H166" i="10"/>
  <c r="H165" i="10"/>
  <c r="G164" i="10"/>
  <c r="H164" i="10" s="1"/>
  <c r="G163" i="10"/>
  <c r="H163" i="10" s="1"/>
  <c r="G162" i="10"/>
  <c r="H162" i="10" s="1"/>
  <c r="F161" i="10"/>
  <c r="H161" i="10" s="1"/>
  <c r="H160" i="10"/>
  <c r="F159" i="10"/>
  <c r="H159" i="10" s="1"/>
  <c r="F158" i="10"/>
  <c r="H158" i="10" s="1"/>
  <c r="G157" i="10"/>
  <c r="H157" i="10" s="1"/>
  <c r="G156" i="10"/>
  <c r="H156" i="10" s="1"/>
  <c r="G155" i="10"/>
  <c r="H155" i="10" s="1"/>
  <c r="H154" i="10"/>
  <c r="G153" i="10"/>
  <c r="H153" i="10" s="1"/>
  <c r="H152" i="10"/>
  <c r="H151" i="10"/>
  <c r="H150" i="10"/>
  <c r="H149" i="10"/>
  <c r="H148" i="10"/>
  <c r="H147" i="10"/>
  <c r="H146" i="10"/>
  <c r="H145" i="10"/>
  <c r="H144" i="10"/>
  <c r="H142" i="10"/>
  <c r="H141" i="10"/>
  <c r="H140" i="10"/>
  <c r="F139" i="10"/>
  <c r="H139" i="10" s="1"/>
  <c r="H138" i="10"/>
  <c r="F137" i="10"/>
  <c r="G136" i="10"/>
  <c r="H133" i="10"/>
  <c r="H132" i="10"/>
  <c r="H131" i="10"/>
  <c r="F129" i="10"/>
  <c r="H129" i="10" s="1"/>
  <c r="H128" i="10"/>
  <c r="H120" i="10"/>
  <c r="H119" i="10"/>
  <c r="H118" i="10"/>
  <c r="H117" i="10"/>
  <c r="H115" i="10"/>
  <c r="G114" i="10"/>
  <c r="H114" i="10" s="1"/>
  <c r="H113" i="10"/>
  <c r="H112" i="10"/>
  <c r="H111" i="10"/>
  <c r="H110" i="10"/>
  <c r="H109" i="10"/>
  <c r="H108" i="10"/>
  <c r="H106" i="10"/>
  <c r="H105" i="10"/>
  <c r="H104" i="10"/>
  <c r="G103" i="10"/>
  <c r="H103" i="10" s="1"/>
  <c r="H102" i="10"/>
  <c r="H101" i="10"/>
  <c r="H100" i="10"/>
  <c r="G99" i="10"/>
  <c r="H99" i="10" s="1"/>
  <c r="G98" i="10"/>
  <c r="F98" i="10"/>
  <c r="H98" i="10" s="1"/>
  <c r="G97" i="10"/>
  <c r="H97" i="10" s="1"/>
  <c r="H96" i="10"/>
  <c r="H95" i="10"/>
  <c r="H94" i="10"/>
  <c r="H93" i="10"/>
  <c r="F92" i="10"/>
  <c r="H92" i="10" s="1"/>
  <c r="H91" i="10"/>
  <c r="G90" i="10"/>
  <c r="H90" i="10" s="1"/>
  <c r="F89" i="10"/>
  <c r="H89" i="10" s="1"/>
  <c r="H88" i="10"/>
  <c r="H87" i="10"/>
  <c r="H86" i="10"/>
  <c r="H85" i="10"/>
  <c r="H84" i="10"/>
  <c r="H83" i="10"/>
  <c r="G82" i="10"/>
  <c r="H82" i="10" s="1"/>
  <c r="H81" i="10"/>
  <c r="H80" i="10"/>
  <c r="H79" i="10"/>
  <c r="H78" i="10"/>
  <c r="H77" i="10"/>
  <c r="H76" i="10"/>
  <c r="H75" i="10"/>
  <c r="H74" i="10"/>
  <c r="H73" i="10"/>
  <c r="H72" i="10"/>
  <c r="H71" i="10"/>
  <c r="F69" i="10"/>
  <c r="H69" i="10" s="1"/>
  <c r="G68" i="10"/>
  <c r="H68" i="10" s="1"/>
  <c r="G67" i="10"/>
  <c r="H67" i="10" s="1"/>
  <c r="H66" i="10"/>
  <c r="F65" i="10"/>
  <c r="H65" i="10" s="1"/>
  <c r="H64" i="10"/>
  <c r="H58" i="10"/>
  <c r="H56" i="10"/>
  <c r="H53" i="10"/>
  <c r="H50" i="10"/>
  <c r="H49" i="10"/>
  <c r="H48" i="10"/>
  <c r="H47" i="10"/>
  <c r="G46" i="10"/>
  <c r="H46" i="10" s="1"/>
  <c r="H45" i="10"/>
  <c r="F44" i="10"/>
  <c r="H44" i="10" s="1"/>
  <c r="H43" i="10"/>
  <c r="H42" i="10"/>
  <c r="H41" i="10"/>
  <c r="H40" i="10"/>
  <c r="H39" i="10"/>
  <c r="H37" i="10"/>
  <c r="F36" i="10"/>
  <c r="H36" i="10" s="1"/>
  <c r="H35" i="10"/>
  <c r="H28" i="10"/>
  <c r="H27" i="10"/>
  <c r="H26" i="10"/>
  <c r="G25" i="10"/>
  <c r="H25" i="10" s="1"/>
  <c r="H21" i="10"/>
  <c r="F17" i="10"/>
  <c r="H17" i="10" s="1"/>
  <c r="G14" i="10"/>
  <c r="F14" i="10"/>
  <c r="H13" i="10"/>
  <c r="H12" i="10"/>
  <c r="G11" i="10"/>
  <c r="H11" i="10" s="1"/>
  <c r="F10" i="10"/>
  <c r="H10" i="10" s="1"/>
  <c r="H8" i="10"/>
  <c r="F6" i="10"/>
  <c r="H6" i="10" s="1"/>
  <c r="G5" i="10"/>
  <c r="F5" i="10"/>
  <c r="H5" i="10" s="1"/>
  <c r="G4" i="10"/>
  <c r="F4" i="10"/>
  <c r="G3" i="10"/>
  <c r="H3" i="10" s="1"/>
  <c r="H4" i="10" l="1"/>
  <c r="H14" i="10"/>
  <c r="H19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58"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<sst xmlns="http://schemas.openxmlformats.org/spreadsheetml/2006/main" count="13004" uniqueCount="1115">
  <si>
    <t>Dept</t>
  </si>
  <si>
    <t>Department Name</t>
  </si>
  <si>
    <t>Object</t>
  </si>
  <si>
    <t>Object Name</t>
  </si>
  <si>
    <t>Major Program</t>
  </si>
  <si>
    <t>Program Code</t>
  </si>
  <si>
    <t>PPC</t>
  </si>
  <si>
    <t>Funding Profile - Priority - Line</t>
  </si>
  <si>
    <t>Total Expenditures: Life-to-Date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</si>
  <si>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</si>
  <si>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</si>
  <si>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</si>
  <si>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</si>
  <si>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</si>
  <si>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</si>
  <si>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</si>
  <si>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</si>
  <si>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</si>
  <si>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</si>
  <si>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</si>
  <si>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</si>
  <si>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</si>
  <si>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</si>
  <si>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</si>
  <si>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</si>
  <si>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</si>
  <si>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</si>
  <si>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</si>
  <si>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</si>
  <si>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</si>
  <si>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</si>
  <si>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</si>
  <si>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</si>
  <si>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</si>
  <si>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</si>
  <si>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</si>
  <si>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</si>
  <si>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</si>
  <si>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</si>
  <si>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</si>
  <si>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</si>
  <si>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</si>
  <si>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</si>
  <si>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</si>
  <si>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</si>
  <si>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</si>
  <si>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</si>
  <si>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</si>
  <si>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</si>
  <si>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</si>
  <si>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</si>
  <si>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</si>
  <si>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</si>
  <si>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</si>
  <si>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</si>
  <si>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</si>
  <si>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</si>
  <si>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</si>
  <si>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</si>
  <si>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</si>
  <si>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</si>
  <si>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</si>
  <si>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</si>
  <si>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</si>
  <si>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</si>
  <si>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</si>
  <si>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</si>
  <si>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</si>
  <si>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</si>
  <si>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</si>
  <si>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</si>
  <si>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</si>
  <si>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</si>
  <si>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</si>
  <si>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</si>
  <si>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</si>
  <si>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</si>
  <si>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</si>
  <si>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</si>
  <si>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</si>
  <si>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</si>
  <si>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</si>
  <si>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</si>
  <si>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</si>
  <si>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</si>
  <si>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</si>
  <si>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</si>
  <si>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</si>
  <si>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</si>
  <si>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</si>
  <si>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</si>
  <si>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</si>
  <si>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</si>
  <si>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</si>
  <si>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</si>
  <si>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</si>
  <si>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</si>
  <si>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</si>
  <si>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</si>
  <si>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</si>
  <si>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</si>
  <si>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</si>
  <si>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</si>
  <si>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</si>
  <si>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</si>
  <si>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</si>
  <si>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</si>
  <si>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</si>
  <si>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</si>
  <si>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</si>
  <si>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</si>
  <si>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</si>
  <si>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</si>
  <si>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</si>
  <si>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</si>
  <si>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</si>
  <si>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</si>
  <si>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</si>
  <si>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</si>
  <si>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</si>
  <si>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</si>
  <si>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</si>
  <si>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</si>
  <si>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</si>
  <si>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</si>
  <si>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</si>
  <si>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</si>
  <si>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</si>
  <si>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</si>
  <si>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</si>
  <si>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</si>
  <si>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</si>
  <si>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</si>
  <si>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</si>
  <si>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</si>
  <si>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</si>
  <si>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</si>
  <si>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</si>
  <si>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</si>
  <si>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</si>
  <si>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</si>
  <si>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</si>
  <si>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</si>
  <si>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</si>
  <si>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</si>
  <si>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</si>
  <si>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</si>
  <si>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</si>
  <si>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</si>
  <si>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</si>
  <si>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</si>
  <si>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</si>
  <si>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</si>
  <si>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</si>
  <si>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</si>
  <si>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</si>
  <si>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</si>
  <si>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</si>
  <si>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</si>
  <si>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</si>
  <si>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</si>
  <si>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</si>
  <si>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</si>
  <si>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</si>
  <si>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</si>
  <si>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</si>
  <si>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</si>
  <si>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</si>
  <si>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</si>
  <si>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</si>
  <si>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</si>
  <si>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</si>
  <si>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</si>
  <si>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</si>
  <si>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</si>
  <si>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</si>
  <si>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</si>
  <si>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</si>
  <si>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</si>
  <si>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</si>
  <si>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</si>
  <si>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</si>
  <si>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</si>
  <si>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</si>
  <si>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</si>
  <si>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</si>
  <si>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</si>
  <si>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</si>
  <si>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</si>
  <si>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</si>
  <si>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</si>
  <si>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</si>
  <si>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</si>
  <si>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</si>
  <si>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</si>
  <si>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</si>
  <si>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</si>
  <si>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</si>
  <si>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</si>
  <si>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</si>
  <si>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</si>
  <si>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</si>
  <si>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</si>
  <si>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</si>
  <si>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</si>
  <si>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</si>
  <si>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</si>
  <si>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</si>
  <si>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</si>
  <si>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</si>
  <si>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</si>
  <si>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</si>
  <si>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</si>
  <si>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</si>
  <si>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</si>
  <si>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</si>
  <si>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</si>
  <si>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</si>
  <si>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</si>
  <si>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</si>
  <si>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</si>
  <si>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</si>
  <si>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</si>
  <si>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</si>
  <si>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</si>
  <si>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</si>
  <si>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</si>
  <si>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</si>
  <si>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</si>
  <si>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</si>
  <si>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</si>
  <si>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</si>
  <si>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</si>
  <si>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</si>
  <si>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</si>
  <si>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</si>
  <si>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</si>
  <si>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</si>
  <si>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</si>
  <si>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</si>
  <si>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</si>
  <si>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</si>
  <si>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</si>
  <si>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</si>
  <si>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</si>
  <si>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</si>
  <si>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</si>
  <si>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</si>
  <si>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</si>
  <si>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</si>
  <si>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</si>
  <si>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</si>
  <si>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</si>
  <si>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</si>
  <si>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</si>
  <si>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</si>
  <si>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</si>
  <si>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</si>
  <si>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</si>
  <si>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</si>
  <si>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</si>
  <si>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</si>
  <si>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</si>
  <si>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</si>
  <si>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</si>
  <si>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</si>
  <si>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</si>
  <si>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</si>
  <si>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</si>
  <si>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</si>
  <si>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</si>
  <si>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</si>
  <si>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</si>
  <si>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</si>
  <si>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</si>
  <si>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</si>
  <si>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</si>
  <si>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</si>
  <si>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</si>
  <si>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</si>
  <si>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</si>
  <si>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</si>
  <si>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</si>
  <si>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</si>
  <si>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</si>
  <si>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</si>
  <si>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</si>
  <si>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</si>
  <si>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</si>
  <si>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</si>
  <si>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</si>
  <si>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</si>
  <si>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</si>
  <si>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</si>
  <si>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</si>
  <si>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</si>
  <si>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</si>
  <si>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</si>
  <si>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</si>
  <si>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</si>
  <si>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</si>
  <si>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</si>
  <si>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</si>
  <si>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</si>
  <si>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</si>
  <si>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</si>
  <si>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</si>
  <si>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</si>
  <si>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</si>
  <si>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</si>
  <si>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</si>
  <si>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</si>
  <si>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</si>
  <si>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</si>
  <si>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</si>
  <si>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</si>
  <si>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</si>
  <si>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</si>
  <si>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</si>
  <si>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</si>
  <si>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</si>
  <si>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</si>
  <si>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</si>
  <si>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</si>
  <si>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</si>
  <si>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</si>
  <si>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</si>
  <si>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</si>
  <si>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</si>
  <si>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</si>
  <si>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</si>
  <si>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</si>
  <si>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</si>
  <si>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</si>
  <si>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</si>
  <si>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</si>
  <si>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</si>
  <si>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</si>
  <si>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</si>
  <si>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</si>
  <si>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</si>
  <si>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</si>
  <si>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</si>
  <si>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</si>
  <si>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</si>
  <si>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</si>
  <si>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</si>
  <si>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</si>
  <si>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</si>
  <si>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</si>
  <si>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</si>
  <si>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</si>
  <si>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</si>
  <si>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</si>
  <si>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</si>
  <si>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</si>
  <si>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</si>
  <si>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</si>
  <si>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</si>
  <si>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</si>
  <si>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</si>
  <si>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</si>
  <si>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</si>
  <si>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</si>
  <si>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</si>
  <si>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</si>
  <si>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</si>
  <si>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</si>
  <si>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</si>
  <si>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</si>
  <si>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</si>
  <si>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</si>
  <si>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</si>
  <si>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</si>
  <si>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</si>
  <si>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</si>
  <si>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</si>
  <si>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</si>
  <si>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</si>
  <si>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</si>
  <si>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</si>
  <si>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</si>
  <si>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</si>
  <si>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</si>
  <si>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</si>
  <si>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</si>
  <si>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</si>
  <si>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</si>
  <si>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</si>
  <si>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</si>
  <si>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</si>
  <si>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</si>
  <si>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</si>
  <si>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</si>
  <si>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</si>
  <si>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</si>
  <si>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</si>
  <si>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</si>
  <si>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</si>
  <si>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</si>
  <si>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</si>
  <si>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</si>
  <si>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</si>
  <si>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</si>
  <si>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</si>
  <si>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</si>
  <si>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</si>
  <si>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</si>
  <si>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</si>
  <si>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</si>
  <si>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</si>
  <si>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</si>
  <si>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</si>
  <si>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</si>
  <si>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</si>
  <si>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</si>
  <si>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</si>
  <si>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</si>
  <si>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</si>
  <si>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</si>
  <si>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</si>
  <si>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</si>
  <si>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</si>
  <si>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</si>
  <si>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</si>
  <si>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</si>
  <si>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</si>
  <si>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</si>
  <si>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</si>
  <si>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</si>
  <si>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</si>
  <si>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</si>
  <si>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</si>
  <si>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</si>
  <si>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</si>
  <si>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</si>
  <si>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Department For Workforce Investment</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</si>
  <si>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</si>
  <si>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</si>
  <si>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</si>
  <si>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</si>
  <si>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</si>
  <si>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</si>
  <si>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</si>
  <si>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</si>
  <si>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</si>
  <si>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</si>
  <si>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</si>
  <si>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</si>
  <si>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</si>
  <si>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</si>
  <si>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</si>
  <si>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</si>
  <si>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</si>
  <si>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</si>
  <si>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</si>
  <si>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</si>
  <si>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</si>
  <si>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</si>
  <si>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</si>
  <si>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</si>
  <si>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</si>
  <si>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</si>
  <si>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</si>
  <si>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</si>
  <si>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</si>
  <si>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</si>
  <si>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</si>
  <si>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</si>
  <si>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</si>
  <si>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</si>
  <si>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</si>
  <si>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</si>
  <si>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</si>
  <si>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</si>
  <si>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</si>
  <si>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</si>
  <si>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</si>
  <si>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</si>
  <si>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</si>
  <si>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</si>
  <si>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</si>
  <si>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</si>
  <si>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</si>
  <si>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</si>
  <si>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</si>
  <si>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</si>
  <si>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</si>
  <si>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</si>
  <si>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</si>
  <si>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</si>
  <si>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</si>
  <si>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</si>
  <si>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</si>
  <si>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</si>
  <si>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</si>
  <si>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</si>
  <si>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</si>
  <si>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</si>
  <si>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</si>
  <si>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</si>
  <si>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</si>
  <si>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</si>
  <si>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</si>
  <si>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</si>
  <si>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</si>
  <si>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</si>
  <si>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</si>
  <si>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</si>
  <si>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</si>
  <si>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</si>
  <si>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</si>
  <si>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</si>
  <si>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</si>
  <si>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</si>
  <si>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</si>
  <si>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</si>
  <si>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</si>
  <si>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</si>
  <si>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</si>
  <si>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</si>
  <si>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</si>
  <si>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</si>
  <si>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</si>
  <si>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</si>
  <si>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</si>
  <si>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</si>
  <si>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</si>
  <si>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</si>
  <si>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</si>
  <si>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</si>
  <si>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</si>
  <si>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</si>
  <si>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</si>
  <si>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</si>
  <si>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</si>
  <si>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</si>
  <si>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</si>
  <si>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</si>
  <si>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</si>
  <si>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</si>
  <si>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</si>
  <si>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</si>
  <si>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</si>
  <si>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</si>
  <si>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</si>
  <si>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</si>
  <si>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</si>
  <si>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</si>
  <si>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</si>
  <si>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</si>
  <si>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</si>
  <si>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</si>
  <si>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</si>
  <si>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</si>
  <si>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</si>
  <si>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</si>
  <si>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</si>
  <si>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</si>
  <si>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</si>
  <si>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</si>
  <si>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</si>
  <si>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</si>
  <si>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</si>
  <si>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</si>
  <si>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</si>
  <si>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</si>
  <si>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</si>
  <si>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</si>
  <si>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</si>
  <si>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</si>
  <si>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</si>
  <si>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</si>
  <si>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</si>
  <si>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</si>
  <si>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</si>
  <si>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</si>
  <si>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</si>
  <si>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</si>
  <si>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</si>
  <si>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</si>
  <si>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</si>
  <si>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</si>
  <si>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</si>
  <si>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</si>
  <si>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</si>
  <si>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</si>
  <si>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</si>
  <si>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</si>
  <si>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</si>
  <si>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</si>
  <si>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</si>
  <si>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</si>
  <si>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</si>
  <si>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</si>
  <si>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</si>
  <si>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</si>
  <si>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</si>
  <si>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</si>
  <si>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</si>
  <si>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</si>
  <si>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</si>
  <si>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</si>
  <si>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</si>
  <si>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</si>
  <si>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</si>
  <si>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</si>
  <si>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</si>
  <si>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</si>
  <si>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</si>
  <si>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</si>
  <si>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</si>
  <si>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</si>
  <si>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</si>
  <si>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</si>
  <si>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</si>
  <si>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</si>
  <si>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</si>
  <si>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</si>
  <si>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</si>
  <si>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</si>
  <si>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</si>
  <si>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</si>
  <si>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</si>
  <si>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</si>
  <si>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</si>
  <si>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</si>
  <si>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</si>
  <si>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</si>
  <si>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</si>
  <si>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</si>
  <si>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</si>
  <si>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</si>
  <si>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</si>
  <si>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</si>
  <si>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</si>
  <si>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</si>
  <si>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</si>
  <si>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</si>
  <si>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</si>
  <si>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</si>
  <si>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</si>
  <si>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</si>
  <si>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</si>
  <si>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</si>
  <si>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</si>
  <si>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</si>
  <si>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</si>
  <si>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</si>
  <si>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</si>
  <si>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</si>
  <si>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</si>
  <si>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</si>
  <si>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</si>
  <si>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</si>
  <si>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</si>
  <si>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</si>
  <si>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</si>
  <si>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</si>
  <si>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</si>
  <si>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</si>
  <si>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</si>
  <si>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</si>
  <si>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</si>
  <si>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</si>
  <si>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</si>
  <si>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</si>
  <si>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</si>
  <si>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</si>
  <si>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</si>
  <si>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</si>
  <si>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</si>
  <si>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</si>
  <si>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</si>
  <si>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</si>
  <si>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</si>
  <si>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</si>
  <si>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</si>
  <si>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</si>
  <si>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</si>
  <si>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</si>
  <si>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</si>
  <si>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</si>
  <si>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</si>
  <si>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</si>
  <si>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</si>
  <si>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</si>
  <si>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</si>
  <si>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</si>
  <si>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</si>
  <si>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</si>
  <si>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</si>
  <si>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</si>
  <si>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</si>
  <si>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</si>
  <si>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</si>
  <si>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</si>
  <si>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</si>
  <si>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</si>
  <si>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</si>
  <si>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</si>
  <si>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</si>
  <si>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</si>
  <si>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</si>
  <si>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</si>
  <si>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</si>
  <si>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</si>
  <si>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</si>
  <si>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</si>
  <si>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</si>
  <si>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</si>
  <si>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</si>
  <si>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</si>
  <si>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</si>
  <si>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</si>
  <si>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</si>
  <si>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</si>
  <si>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</si>
  <si>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</si>
  <si>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</si>
  <si>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</si>
  <si>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</si>
  <si>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</si>
  <si>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</si>
  <si>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</si>
  <si>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</si>
  <si>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</si>
  <si>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</si>
  <si>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</si>
  <si>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</si>
  <si>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</si>
  <si>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</si>
  <si>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</si>
  <si>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</si>
  <si>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</si>
  <si>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</si>
  <si>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</si>
  <si>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</si>
  <si>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</si>
  <si>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</si>
  <si>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</si>
  <si>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</si>
  <si>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</si>
  <si>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</si>
  <si>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</si>
  <si>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</si>
  <si>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</si>
  <si>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</si>
  <si>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</si>
  <si>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</si>
  <si>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</si>
  <si>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</si>
  <si>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</si>
  <si>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</si>
  <si>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</si>
  <si>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</si>
  <si>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</si>
  <si>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</si>
  <si>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</si>
  <si>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</si>
  <si>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</si>
  <si>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</si>
  <si>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</si>
  <si>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</si>
  <si>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</si>
  <si>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</si>
  <si>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</si>
  <si>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</si>
  <si>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</si>
  <si>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</si>
  <si>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</si>
  <si>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</si>
  <si>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</si>
  <si>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</si>
  <si>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</si>
  <si>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</si>
  <si>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</si>
  <si>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</si>
  <si>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</si>
  <si>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</si>
  <si>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</si>
  <si>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</si>
  <si>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</si>
  <si>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</si>
  <si>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</si>
  <si>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</si>
  <si>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</si>
  <si>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</si>
  <si>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</si>
  <si>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</si>
  <si>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</si>
  <si>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</si>
  <si>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</si>
  <si>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</si>
  <si>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</si>
  <si>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</si>
  <si>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</si>
  <si>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</si>
  <si>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</si>
  <si>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</si>
  <si>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</si>
  <si>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</si>
  <si>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</si>
  <si>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</si>
  <si>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</si>
  <si>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</si>
  <si>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</si>
  <si>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</si>
  <si>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</si>
  <si>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</si>
  <si>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</si>
  <si>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</si>
  <si>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</si>
  <si>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</si>
  <si>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</si>
  <si>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</si>
  <si>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</si>
  <si>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</si>
  <si>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</si>
  <si>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</si>
  <si>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</si>
  <si>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</si>
  <si>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</si>
  <si>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</si>
  <si>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</si>
  <si>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</si>
  <si>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</si>
  <si>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</si>
  <si>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</si>
  <si>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</si>
  <si>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</si>
  <si>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</si>
  <si>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</si>
  <si>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</si>
  <si>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</si>
  <si>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</si>
  <si>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</si>
  <si>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</si>
  <si>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</si>
  <si>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</si>
  <si>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</si>
  <si>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</si>
  <si>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</si>
  <si>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</si>
  <si>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</si>
  <si>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</si>
  <si>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</si>
  <si>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</si>
  <si>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</si>
  <si>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</si>
  <si>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</si>
  <si>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</si>
  <si>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</si>
  <si>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Entitlement</t>
  </si>
  <si>
    <t>Providing assistance to day care centers, expected to be an annual award increase</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</si>
  <si>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</si>
  <si>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</si>
  <si>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</si>
  <si>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</si>
  <si>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</si>
  <si>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</si>
  <si>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</si>
  <si>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</si>
  <si>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</si>
  <si>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</si>
  <si>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</si>
  <si>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</si>
  <si>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</si>
  <si>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</si>
  <si>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</si>
  <si>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</si>
  <si>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</si>
  <si>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</si>
  <si>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</si>
  <si>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</si>
  <si>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</si>
  <si>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</si>
  <si>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</si>
  <si>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</si>
  <si>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</si>
  <si>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</si>
  <si>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</si>
  <si>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</si>
  <si>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</si>
  <si>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</si>
  <si>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</si>
  <si>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</si>
  <si>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</si>
  <si>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</si>
  <si>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</si>
  <si>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</si>
  <si>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</si>
  <si>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</si>
  <si>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</si>
  <si>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</si>
  <si>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</si>
  <si>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</si>
  <si>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</si>
  <si>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</si>
  <si>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</si>
  <si>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</si>
  <si>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</si>
  <si>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Emergency Management Performance Grants</t>
  </si>
  <si>
    <t>TBD</t>
  </si>
  <si>
    <t>Emergency Management Performance Grant</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</si>
  <si>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</si>
  <si>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</si>
  <si>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</si>
  <si>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</si>
  <si>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</si>
  <si>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</si>
  <si>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</si>
  <si>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</si>
  <si>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</si>
  <si>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</si>
  <si>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</si>
  <si>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</si>
  <si>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</si>
  <si>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</si>
  <si>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</si>
  <si>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</si>
  <si>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</si>
  <si>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</si>
  <si>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</si>
  <si>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</si>
  <si>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</si>
  <si>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</si>
  <si>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</si>
  <si>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</si>
  <si>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</si>
  <si>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</si>
  <si>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</si>
  <si>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</si>
  <si>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</si>
  <si>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</si>
  <si>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</si>
  <si>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</si>
  <si>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</si>
  <si>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</si>
  <si>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</si>
  <si>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</si>
  <si>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</si>
  <si>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</si>
  <si>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</si>
  <si>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</si>
  <si>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</si>
  <si>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</si>
  <si>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 xml:space="preserve">Education &amp; Workforce Development </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</si>
  <si>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</si>
  <si>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</si>
  <si>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</si>
  <si>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</si>
  <si>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</si>
  <si>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</si>
  <si>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</si>
  <si>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</si>
  <si>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</si>
  <si>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</si>
  <si>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</si>
  <si>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</si>
  <si>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</si>
  <si>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</si>
  <si>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</si>
  <si>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</si>
  <si>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</si>
  <si>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</si>
  <si>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</si>
  <si>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</si>
  <si>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</si>
  <si>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</si>
  <si>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</si>
  <si>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</si>
  <si>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</si>
  <si>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</si>
  <si>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</si>
  <si>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</si>
  <si>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</si>
  <si>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</si>
  <si>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</si>
  <si>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</si>
  <si>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</si>
  <si>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</si>
  <si>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</si>
  <si>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</si>
  <si>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</si>
  <si>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</si>
  <si>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</si>
  <si>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</si>
  <si>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</si>
  <si>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</si>
  <si>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To help families with the lowest incomes meet their added expenses or debt due to the pandemic</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</si>
  <si>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</si>
  <si>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</si>
  <si>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</si>
  <si>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</si>
  <si>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</si>
  <si>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</si>
  <si>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</si>
  <si>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</si>
  <si>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</si>
  <si>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</si>
  <si>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</si>
  <si>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</si>
  <si>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</si>
  <si>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</si>
  <si>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</si>
  <si>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</si>
  <si>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</si>
  <si>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</si>
  <si>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</si>
  <si>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</si>
  <si>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</si>
  <si>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</si>
  <si>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</si>
  <si>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</si>
  <si>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</si>
  <si>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</si>
  <si>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</si>
  <si>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</si>
  <si>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</si>
  <si>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</si>
  <si>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</si>
  <si>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</si>
  <si>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</si>
  <si>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</si>
  <si>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</si>
  <si>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</si>
  <si>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</si>
  <si>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</si>
  <si>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</si>
  <si>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</si>
  <si>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</si>
  <si>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</si>
  <si>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</si>
  <si>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</si>
  <si>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</si>
  <si>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</si>
  <si>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</si>
  <si>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</si>
  <si>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</si>
  <si>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</si>
  <si>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</si>
  <si>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</si>
  <si>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</si>
  <si>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</si>
  <si>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</si>
  <si>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</si>
  <si>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</si>
  <si>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</si>
  <si>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</si>
  <si>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</si>
  <si>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</si>
  <si>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</si>
  <si>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</si>
  <si>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</si>
  <si>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</si>
  <si>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</si>
  <si>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</si>
  <si>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</si>
  <si>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</si>
  <si>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</si>
  <si>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</si>
  <si>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</si>
  <si>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</si>
  <si>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</si>
  <si>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</si>
  <si>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</si>
  <si>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</si>
  <si>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</si>
  <si>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</si>
  <si>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</si>
  <si>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</si>
  <si>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</si>
  <si>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</si>
  <si>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</si>
  <si>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</si>
  <si>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</si>
  <si>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</si>
  <si>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</si>
  <si>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</si>
  <si>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</si>
  <si>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</si>
  <si>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</si>
  <si>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</si>
  <si>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</si>
  <si>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</si>
  <si>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</si>
  <si>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</si>
  <si>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</si>
  <si>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CAF4D</t>
  </si>
  <si>
    <t>CA4C</t>
  </si>
  <si>
    <t>COVID-19 mitigation in congregate or vulnerable population settings</t>
  </si>
  <si>
    <t>SFRFA</t>
  </si>
  <si>
    <t>SFRFC</t>
  </si>
  <si>
    <t>SFRFD</t>
  </si>
  <si>
    <t>Drinking Water &amp; Wastewater Grant Program</t>
  </si>
  <si>
    <t>Expenditures as of January 31, 2022</t>
  </si>
  <si>
    <t>Current Period Expenditures</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</si>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</sst>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0"/>
      <color rgb="FF000000"/>
      <name val="Arial"/>
    </font>
    <font>
      <sz val="9"/>
      <color rgb="FF333333"/>
      <name val="Arial"/>
      <family val="2"/>
    </font>
    <font>
      <b/>
      <sz val="9"/>
      <color rgb="FF000000"/>
      <name val="Arial"/>
      <family val="2"/>
    </font>
    <font>
      <b/>
      <sz val="9"/>
      <color rgb="FF333333"/>
      <name val="Arial"/>
      <family val="2"/>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sz val="10"/>
      <name val="Arial"/>
      <family val="2"/>
    </font>
    <font>
      <sz val="8"/>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93">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center" wrapText="1"/>
    </xf>
    <xf numFmtId="49" fontId="1" fillId="3" borderId="2" xfId="0" applyNumberFormat="1" applyFont="1" applyFill="1" applyBorder="1" applyAlignment="1">
      <alignment horizontal="center" vertical="center"/>
    </xf>
    <xf numFmtId="49" fontId="1" fillId="3" borderId="2" xfId="0" applyNumberFormat="1" applyFont="1" applyFill="1" applyBorder="1" applyAlignment="1">
      <alignment horizontal="center"/>
    </xf>
    <xf numFmtId="49" fontId="1" fillId="3" borderId="2" xfId="0" applyNumberFormat="1" applyFont="1" applyFill="1" applyBorder="1" applyAlignment="1">
      <alignment horizontal="left"/>
    </xf>
    <xf numFmtId="49" fontId="1" fillId="3" borderId="2" xfId="0" applyNumberFormat="1" applyFont="1" applyFill="1" applyBorder="1" applyAlignment="1">
      <alignment horizontal="left" vertical="center"/>
    </xf>
    <xf numFmtId="4" fontId="1" fillId="3" borderId="2" xfId="0" applyNumberFormat="1" applyFont="1" applyFill="1" applyBorder="1" applyAlignment="1">
      <alignment horizontal="right"/>
    </xf>
    <xf numFmtId="0" fontId="3" fillId="2" borderId="3" xfId="0" applyFont="1" applyFill="1" applyBorder="1" applyAlignment="1">
      <alignment horizontal="left" vertical="center"/>
    </xf>
    <xf numFmtId="0" fontId="3" fillId="2" borderId="3" xfId="0" applyFont="1" applyFill="1" applyBorder="1" applyAlignment="1">
      <alignment horizontal="left"/>
    </xf>
    <xf numFmtId="49" fontId="3" fillId="2" borderId="3" xfId="0" applyNumberFormat="1" applyFont="1" applyFill="1" applyBorder="1" applyAlignment="1">
      <alignment horizontal="left"/>
    </xf>
    <xf numFmtId="49" fontId="3" fillId="2" borderId="3" xfId="0" applyNumberFormat="1" applyFont="1" applyFill="1" applyBorder="1" applyAlignment="1">
      <alignment horizontal="center"/>
    </xf>
    <xf numFmtId="4" fontId="3" fillId="2" borderId="3" xfId="0" applyNumberFormat="1" applyFont="1" applyFill="1" applyBorder="1" applyAlignment="1">
      <alignment horizontal="right"/>
    </xf>
    <xf numFmtId="49"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49" fontId="3" fillId="2" borderId="0" xfId="0" applyNumberFormat="1" applyFont="1" applyFill="1" applyAlignment="1">
      <alignment horizontal="left"/>
    </xf>
    <xf numFmtId="0" fontId="3" fillId="2" borderId="0" xfId="0" applyFont="1" applyFill="1" applyAlignment="1">
      <alignment horizontal="left"/>
    </xf>
    <xf numFmtId="49" fontId="1"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xf>
    <xf numFmtId="49" fontId="1" fillId="2" borderId="2" xfId="0" applyNumberFormat="1" applyFont="1" applyFill="1" applyBorder="1" applyAlignment="1">
      <alignment horizontal="left"/>
    </xf>
    <xf numFmtId="49" fontId="1" fillId="2" borderId="2" xfId="0" applyNumberFormat="1" applyFont="1" applyFill="1" applyBorder="1" applyAlignment="1">
      <alignment horizontal="left" vertical="center"/>
    </xf>
    <xf numFmtId="4" fontId="1" fillId="2" borderId="2" xfId="0" applyNumberFormat="1" applyFont="1" applyFill="1" applyBorder="1" applyAlignment="1">
      <alignment horizontal="right"/>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49" fontId="3" fillId="2" borderId="4" xfId="0" applyNumberFormat="1" applyFont="1" applyFill="1" applyBorder="1" applyAlignment="1">
      <alignment horizontal="left"/>
    </xf>
    <xf numFmtId="4" fontId="3" fillId="2" borderId="4" xfId="0" applyNumberFormat="1" applyFont="1" applyFill="1" applyBorder="1" applyAlignment="1">
      <alignment horizontal="right"/>
    </xf>
    <xf numFmtId="49" fontId="4" fillId="0" borderId="0" xfId="0" applyNumberFormat="1" applyFont="1" applyFill="1" applyAlignment="1">
      <alignment vertical="center" wrapText="1"/>
    </xf>
    <xf numFmtId="0" fontId="7" fillId="0" borderId="0" xfId="0" applyFont="1" applyFill="1" applyAlignment="1">
      <alignment horizontal="left" wrapText="1"/>
    </xf>
    <xf numFmtId="0" fontId="7" fillId="0" borderId="0" xfId="0" applyFont="1" applyFill="1" applyAlignment="1">
      <alignment vertical="center"/>
    </xf>
    <xf numFmtId="49" fontId="5" fillId="0" borderId="0" xfId="0" applyNumberFormat="1" applyFont="1" applyFill="1" applyAlignment="1">
      <alignment vertical="center" wrapText="1"/>
    </xf>
    <xf numFmtId="37" fontId="7" fillId="0" borderId="0" xfId="0" applyNumberFormat="1" applyFont="1" applyFill="1" applyAlignment="1">
      <alignment vertical="center"/>
    </xf>
    <xf numFmtId="0" fontId="7"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49" fontId="8" fillId="0" borderId="0" xfId="0" applyNumberFormat="1" applyFont="1" applyFill="1" applyBorder="1" applyAlignment="1">
      <alignment horizontal="center" vertical="center" wrapText="1"/>
    </xf>
    <xf numFmtId="37"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0" fontId="7" fillId="0" borderId="0" xfId="0" applyFont="1" applyFill="1" applyAlignment="1">
      <alignment wrapText="1"/>
    </xf>
    <xf numFmtId="0" fontId="7" fillId="0" borderId="0" xfId="0" applyFont="1" applyFill="1" applyAlignment="1">
      <alignment vertical="top"/>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49" fontId="5" fillId="0" borderId="0" xfId="0" applyNumberFormat="1" applyFont="1" applyFill="1" applyBorder="1" applyAlignment="1">
      <alignment vertical="center" wrapText="1"/>
    </xf>
    <xf numFmtId="37" fontId="7" fillId="0" borderId="0" xfId="0" applyNumberFormat="1" applyFont="1" applyFill="1" applyBorder="1" applyAlignment="1">
      <alignment vertical="center"/>
    </xf>
    <xf numFmtId="49" fontId="7" fillId="0" borderId="0" xfId="0" applyNumberFormat="1" applyFont="1" applyFill="1"/>
    <xf numFmtId="49" fontId="7" fillId="0" borderId="0" xfId="0" applyNumberFormat="1" applyFont="1" applyFill="1" applyAlignment="1">
      <alignment horizontal="left"/>
    </xf>
    <xf numFmtId="0" fontId="9" fillId="0" borderId="0" xfId="0" applyFont="1" applyFill="1" applyAlignment="1">
      <alignment horizontal="left" vertical="center" wrapText="1"/>
    </xf>
    <xf numFmtId="37" fontId="7" fillId="0" borderId="0" xfId="0" applyNumberFormat="1" applyFont="1" applyFill="1" applyAlignment="1">
      <alignment horizontal="right" vertical="center"/>
    </xf>
    <xf numFmtId="37" fontId="9" fillId="0" borderId="0" xfId="0" applyNumberFormat="1" applyFont="1" applyFill="1" applyAlignment="1">
      <alignment vertical="center"/>
    </xf>
    <xf numFmtId="49" fontId="9" fillId="0" borderId="0" xfId="0" applyNumberFormat="1" applyFont="1" applyFill="1" applyAlignment="1">
      <alignment vertical="center"/>
    </xf>
    <xf numFmtId="49" fontId="9" fillId="0" borderId="0" xfId="0" applyNumberFormat="1" applyFont="1" applyFill="1" applyAlignment="1">
      <alignment horizontal="left" vertical="center"/>
    </xf>
    <xf numFmtId="0" fontId="9" fillId="0" borderId="0" xfId="0" applyFont="1" applyFill="1" applyAlignment="1">
      <alignment horizontal="left" vertical="center"/>
    </xf>
    <xf numFmtId="49" fontId="9" fillId="0" borderId="0" xfId="0" quotePrefix="1" applyNumberFormat="1" applyFont="1" applyFill="1"/>
    <xf numFmtId="49" fontId="9" fillId="0" borderId="0" xfId="0" applyNumberFormat="1" applyFont="1" applyFill="1"/>
    <xf numFmtId="49" fontId="9" fillId="0" borderId="0" xfId="0" applyNumberFormat="1" applyFont="1" applyFill="1" applyAlignment="1">
      <alignment horizontal="left"/>
    </xf>
    <xf numFmtId="0" fontId="9" fillId="0" borderId="0" xfId="0" applyFont="1" applyFill="1"/>
    <xf numFmtId="49" fontId="7" fillId="0" borderId="0" xfId="0" quotePrefix="1" applyNumberFormat="1" applyFont="1" applyFill="1"/>
    <xf numFmtId="49" fontId="7" fillId="0" borderId="0" xfId="0" quotePrefix="1" applyNumberFormat="1" applyFont="1" applyFill="1" applyAlignment="1">
      <alignment horizontal="left"/>
    </xf>
    <xf numFmtId="0" fontId="7" fillId="0" borderId="0" xfId="0" applyFont="1" applyFill="1" applyAlignment="1">
      <alignment vertical="center" wrapText="1"/>
    </xf>
    <xf numFmtId="0" fontId="7" fillId="0" borderId="0" xfId="0" applyFont="1" applyFill="1" applyAlignment="1">
      <alignment horizontal="left" vertical="center" wrapText="1"/>
    </xf>
    <xf numFmtId="49" fontId="7" fillId="0" borderId="0" xfId="0" applyNumberFormat="1" applyFont="1" applyFill="1" applyAlignment="1">
      <alignment vertical="center"/>
    </xf>
    <xf numFmtId="49" fontId="7" fillId="0" borderId="0" xfId="0" applyNumberFormat="1" applyFont="1" applyFill="1" applyAlignment="1">
      <alignment horizontal="left" vertical="center"/>
    </xf>
    <xf numFmtId="37" fontId="7" fillId="0" borderId="0" xfId="0" applyNumberFormat="1" applyFont="1" applyFill="1"/>
    <xf numFmtId="0" fontId="7" fillId="0" borderId="0" xfId="0" applyFont="1" applyFill="1" applyAlignment="1">
      <alignment vertical="top" wrapText="1"/>
    </xf>
    <xf numFmtId="0" fontId="7" fillId="0" borderId="0" xfId="0" applyFont="1" applyFill="1" applyAlignment="1">
      <alignment horizontal="center" vertical="center"/>
    </xf>
    <xf numFmtId="164" fontId="7" fillId="0" borderId="0" xfId="0" applyNumberFormat="1" applyFont="1" applyFill="1" applyAlignment="1">
      <alignment vertical="center"/>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49" fontId="9" fillId="0" borderId="0" xfId="0" applyNumberFormat="1" applyFont="1" applyFill="1" applyAlignment="1">
      <alignment vertical="top" wrapText="1"/>
    </xf>
    <xf numFmtId="37" fontId="9" fillId="0" borderId="0" xfId="0" applyNumberFormat="1" applyFont="1" applyFill="1" applyAlignment="1">
      <alignment horizontal="center" vertical="center"/>
    </xf>
    <xf numFmtId="0" fontId="7" fillId="0" borderId="0" xfId="0" applyFont="1" applyFill="1" applyBorder="1" applyAlignment="1">
      <alignment horizontal="left" vertical="top" wrapText="1"/>
    </xf>
    <xf numFmtId="49" fontId="11" fillId="0" borderId="0" xfId="0" applyNumberFormat="1" applyFont="1" applyFill="1" applyAlignment="1">
      <alignment horizontal="left" vertical="top"/>
    </xf>
    <xf numFmtId="37" fontId="7" fillId="0" borderId="0" xfId="0" applyNumberFormat="1" applyFont="1" applyFill="1" applyAlignment="1">
      <alignment horizontal="center" vertical="center"/>
    </xf>
    <xf numFmtId="49" fontId="7" fillId="0" borderId="0" xfId="0" quotePrefix="1" applyNumberFormat="1" applyFont="1" applyFill="1" applyAlignment="1">
      <alignment vertical="center"/>
    </xf>
    <xf numFmtId="49" fontId="7" fillId="0" borderId="0" xfId="0" quotePrefix="1" applyNumberFormat="1" applyFont="1" applyFill="1" applyAlignment="1">
      <alignment horizontal="left" vertical="center"/>
    </xf>
    <xf numFmtId="49" fontId="12" fillId="0" borderId="0" xfId="0" applyNumberFormat="1" applyFont="1" applyFill="1" applyAlignment="1">
      <alignment vertical="top" wrapText="1"/>
    </xf>
    <xf numFmtId="0" fontId="9" fillId="0" borderId="0" xfId="0" applyFont="1" applyFill="1" applyAlignment="1">
      <alignment horizontal="left" wrapText="1"/>
    </xf>
    <xf numFmtId="0" fontId="9" fillId="0" borderId="0" xfId="0" applyFont="1" applyFill="1" applyAlignment="1">
      <alignment horizontal="left"/>
    </xf>
    <xf numFmtId="37" fontId="9" fillId="0" borderId="0" xfId="0" applyNumberFormat="1" applyFont="1" applyFill="1" applyAlignment="1">
      <alignment horizontal="right" vertical="center"/>
    </xf>
    <xf numFmtId="49" fontId="9" fillId="0" borderId="0" xfId="0" quotePrefix="1" applyNumberFormat="1" applyFont="1" applyFill="1" applyAlignment="1">
      <alignment horizontal="left" vertical="center"/>
    </xf>
    <xf numFmtId="49" fontId="9" fillId="0" borderId="0" xfId="0" quotePrefix="1" applyNumberFormat="1" applyFont="1" applyFill="1" applyAlignment="1">
      <alignment horizontal="left" vertical="center" wrapText="1"/>
    </xf>
    <xf numFmtId="37" fontId="11" fillId="0" borderId="0" xfId="0" applyNumberFormat="1" applyFont="1" applyFill="1" applyAlignment="1">
      <alignment horizontal="center" vertical="top"/>
    </xf>
    <xf numFmtId="49" fontId="11" fillId="0" borderId="0" xfId="0" quotePrefix="1" applyNumberFormat="1" applyFont="1" applyFill="1" applyAlignment="1">
      <alignment horizontal="left" vertical="top"/>
    </xf>
    <xf numFmtId="49" fontId="11" fillId="0" borderId="0" xfId="0" quotePrefix="1" applyNumberFormat="1" applyFont="1" applyFill="1" applyAlignment="1">
      <alignment horizontal="left" vertical="top" wrapText="1"/>
    </xf>
    <xf numFmtId="37" fontId="7" fillId="0" borderId="0" xfId="0" applyNumberFormat="1" applyFont="1" applyFill="1" applyAlignment="1">
      <alignment vertical="center" wrapText="1"/>
    </xf>
    <xf numFmtId="0" fontId="6" fillId="0" borderId="0" xfId="0" applyFont="1" applyFill="1" applyAlignment="1">
      <alignment horizontal="left" wrapText="1"/>
    </xf>
    <xf numFmtId="0" fontId="7" fillId="0" borderId="0" xfId="0" applyFont="1" applyFill="1" applyAlignment="1"/>
    <xf numFmtId="49" fontId="6" fillId="0" borderId="0" xfId="0" applyNumberFormat="1" applyFont="1" applyFill="1" applyAlignment="1">
      <alignment horizontal="center"/>
    </xf>
    <xf numFmtId="4" fontId="1" fillId="2" borderId="0" xfId="0" applyNumberFormat="1" applyFont="1" applyFill="1" applyAlignment="1">
      <alignment horizontal="left"/>
    </xf>
    <xf numFmtId="4" fontId="7"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XEW236"/>
  <sheetViews>
    <sheetView tabSelected="1" zoomScale="70" zoomScaleNormal="70" workbookViewId="0">
      <pane xSplit="3" ySplit="2" topLeftCell="F3" activePane="bottomRight" state="frozen"/>
      <selection pane="topRight" activeCell="D1" sqref="D1"/>
      <selection pane="bottomLeft" activeCell="A3" sqref="A3"/>
      <selection pane="bottomRight" activeCell="G227" sqref="G3:G227"/>
    </sheetView>
  </sheetViews>
  <sheetFormatPr defaultColWidth="9.1796875" defaultRowHeight="14" x14ac:dyDescent="0.3"/>
  <cols>
    <col min="1" max="1" width="31.26953125" style="40" customWidth="1"/>
    <col min="2" max="2" width="29.7265625" style="89" customWidth="1"/>
    <col min="3" max="3" width="54.54296875" style="29" customWidth="1"/>
    <col min="4" max="4" width="20.81640625" style="30" customWidth="1"/>
    <col min="5" max="5" width="47.81640625" style="31" customWidth="1"/>
    <col min="6" max="7" width="17.453125" style="32" customWidth="1"/>
    <col min="8" max="8" width="16.1796875" style="32" customWidth="1"/>
    <col min="9" max="9" width="7.7265625" style="46" customWidth="1"/>
    <col min="10" max="10" width="15.26953125" style="46" customWidth="1"/>
    <col min="11" max="11" width="13.7265625" style="47" customWidth="1"/>
    <col min="12" max="13" width="10.54296875" style="47" customWidth="1"/>
    <col min="14" max="14" width="13.453125" style="33" bestFit="1" customWidth="1"/>
    <col min="15" max="15" width="10" style="33" bestFit="1" customWidth="1"/>
    <col min="16" max="18" width="12.54296875" style="33" bestFit="1" customWidth="1"/>
    <col min="19" max="16384" width="9.1796875" style="33"/>
  </cols>
  <sheetData>
    <row r="1" spans="1:13" ht="28" customHeight="1" x14ac:dyDescent="0.3">
      <c r="A1" s="88" t="s">
        <v>887</v>
      </c>
      <c r="B1" s="88"/>
      <c r="I1" s="90" t="s">
        <v>888</v>
      </c>
      <c r="J1" s="90"/>
      <c r="K1" s="90"/>
      <c r="L1" s="90"/>
      <c r="M1" s="90"/>
    </row>
    <row r="2" spans="1:13" ht="42" x14ac:dyDescent="0.3">
      <c r="A2" s="34" t="s">
        <v>889</v>
      </c>
      <c r="B2" s="35" t="s">
        <v>890</v>
      </c>
      <c r="C2" s="36" t="s">
        <v>724</v>
      </c>
      <c r="D2" s="35" t="s">
        <v>716</v>
      </c>
      <c r="E2" s="37" t="s">
        <v>725</v>
      </c>
      <c r="F2" s="38" t="s">
        <v>891</v>
      </c>
      <c r="G2" s="38" t="s">
        <v>1096</v>
      </c>
      <c r="H2" s="38" t="s">
        <v>892</v>
      </c>
      <c r="I2" s="39" t="s">
        <v>0</v>
      </c>
      <c r="J2" s="39" t="s">
        <v>4</v>
      </c>
      <c r="K2" s="39" t="s">
        <v>726</v>
      </c>
      <c r="L2" s="39" t="s">
        <v>893</v>
      </c>
      <c r="M2" s="39" t="s">
        <v>715</v>
      </c>
    </row>
    <row r="3" spans="1:13" s="30" customFormat="1" ht="23" x14ac:dyDescent="0.3">
      <c r="A3" s="40" t="s">
        <v>894</v>
      </c>
      <c r="B3" s="41" t="s">
        <v>895</v>
      </c>
      <c r="C3" s="42" t="s">
        <v>765</v>
      </c>
      <c r="D3" s="43" t="s">
        <v>717</v>
      </c>
      <c r="E3" s="44" t="s">
        <v>766</v>
      </c>
      <c r="F3" s="45">
        <v>1179962</v>
      </c>
      <c r="G3" s="45">
        <f>'By Dept by Object by Program'!I31</f>
        <v>1179962</v>
      </c>
      <c r="H3" s="45">
        <f>F3-G3</f>
        <v>0</v>
      </c>
      <c r="I3" s="46" t="s">
        <v>28</v>
      </c>
      <c r="J3" s="46" t="s">
        <v>47</v>
      </c>
      <c r="K3" s="47" t="s">
        <v>47</v>
      </c>
      <c r="L3" s="47" t="s">
        <v>44</v>
      </c>
      <c r="M3" s="47" t="s">
        <v>896</v>
      </c>
    </row>
    <row r="4" spans="1:13" s="30" customFormat="1" ht="23" x14ac:dyDescent="0.3">
      <c r="A4" s="48" t="s">
        <v>894</v>
      </c>
      <c r="B4" s="41" t="s">
        <v>895</v>
      </c>
      <c r="C4" s="42" t="s">
        <v>765</v>
      </c>
      <c r="D4" s="43" t="s">
        <v>722</v>
      </c>
      <c r="E4" s="44" t="s">
        <v>766</v>
      </c>
      <c r="F4" s="32">
        <f>1560556+23116</f>
        <v>1583672</v>
      </c>
      <c r="G4" s="32">
        <f>'By Dept by Object by Program'!I29</f>
        <v>1583672</v>
      </c>
      <c r="H4" s="45">
        <f t="shared" ref="H4:H6" si="0">F4-G4</f>
        <v>0</v>
      </c>
      <c r="I4" s="46" t="s">
        <v>28</v>
      </c>
      <c r="J4" s="46" t="s">
        <v>46</v>
      </c>
      <c r="K4" s="47" t="s">
        <v>46</v>
      </c>
      <c r="L4" s="47" t="s">
        <v>15</v>
      </c>
      <c r="M4" s="47" t="s">
        <v>896</v>
      </c>
    </row>
    <row r="5" spans="1:13" s="30" customFormat="1" ht="23" x14ac:dyDescent="0.3">
      <c r="A5" s="48" t="s">
        <v>894</v>
      </c>
      <c r="B5" s="41" t="s">
        <v>895</v>
      </c>
      <c r="C5" s="42" t="s">
        <v>765</v>
      </c>
      <c r="D5" s="43" t="s">
        <v>718</v>
      </c>
      <c r="E5" s="44" t="s">
        <v>766</v>
      </c>
      <c r="F5" s="49">
        <f>2340835+47638</f>
        <v>2388473</v>
      </c>
      <c r="G5" s="49">
        <f>'By Dept by Object by Program'!I26</f>
        <v>2388473</v>
      </c>
      <c r="H5" s="45">
        <f t="shared" si="0"/>
        <v>0</v>
      </c>
      <c r="I5" s="46" t="s">
        <v>28</v>
      </c>
      <c r="J5" s="46" t="s">
        <v>42</v>
      </c>
      <c r="K5" s="47" t="s">
        <v>42</v>
      </c>
      <c r="L5" s="47">
        <v>20</v>
      </c>
      <c r="M5" s="47" t="s">
        <v>896</v>
      </c>
    </row>
    <row r="6" spans="1:13" ht="34.5" x14ac:dyDescent="0.3">
      <c r="A6" s="40" t="s">
        <v>894</v>
      </c>
      <c r="B6" s="89" t="s">
        <v>897</v>
      </c>
      <c r="C6" s="42" t="s">
        <v>793</v>
      </c>
      <c r="D6" s="43" t="s">
        <v>718</v>
      </c>
      <c r="E6" s="31" t="s">
        <v>794</v>
      </c>
      <c r="F6" s="32">
        <f>2619106.54+858860+3470954.46+354584.65</f>
        <v>7303505.6500000004</v>
      </c>
      <c r="G6" s="32">
        <v>6346032</v>
      </c>
      <c r="H6" s="45">
        <f t="shared" si="0"/>
        <v>957473.65000000037</v>
      </c>
      <c r="I6" s="46" t="s">
        <v>364</v>
      </c>
      <c r="J6" s="46" t="s">
        <v>380</v>
      </c>
      <c r="K6" s="47" t="s">
        <v>381</v>
      </c>
      <c r="L6" s="47">
        <v>20</v>
      </c>
      <c r="M6" s="47" t="s">
        <v>898</v>
      </c>
    </row>
    <row r="7" spans="1:13" x14ac:dyDescent="0.3">
      <c r="C7" s="42"/>
      <c r="D7" s="43"/>
      <c r="I7" s="46" t="s">
        <v>364</v>
      </c>
      <c r="J7" s="46" t="s">
        <v>380</v>
      </c>
      <c r="K7" s="47" t="s">
        <v>381</v>
      </c>
      <c r="L7" s="47">
        <v>20</v>
      </c>
      <c r="M7" s="47" t="s">
        <v>898</v>
      </c>
    </row>
    <row r="8" spans="1:13" s="30" customFormat="1" ht="80.5" x14ac:dyDescent="0.25">
      <c r="A8" s="48" t="s">
        <v>894</v>
      </c>
      <c r="B8" s="30" t="s">
        <v>899</v>
      </c>
      <c r="C8" s="42" t="s">
        <v>774</v>
      </c>
      <c r="D8" s="43" t="s">
        <v>718</v>
      </c>
      <c r="E8" s="28" t="s">
        <v>775</v>
      </c>
      <c r="F8" s="50">
        <v>41036762</v>
      </c>
      <c r="G8" s="50">
        <v>2610824</v>
      </c>
      <c r="H8" s="45">
        <f>F8-G8</f>
        <v>38425938</v>
      </c>
      <c r="I8" s="51" t="s">
        <v>213</v>
      </c>
      <c r="J8" s="51" t="s">
        <v>222</v>
      </c>
      <c r="K8" s="52" t="s">
        <v>223</v>
      </c>
      <c r="L8" s="52" t="s">
        <v>44</v>
      </c>
      <c r="M8" s="52" t="s">
        <v>896</v>
      </c>
    </row>
    <row r="9" spans="1:13" x14ac:dyDescent="0.3">
      <c r="A9" s="48"/>
      <c r="B9" s="53"/>
      <c r="C9" s="42"/>
      <c r="D9" s="43"/>
      <c r="E9" s="28"/>
      <c r="F9" s="50"/>
      <c r="G9" s="50"/>
      <c r="H9" s="50"/>
      <c r="I9" s="54" t="s">
        <v>213</v>
      </c>
      <c r="J9" s="55" t="s">
        <v>222</v>
      </c>
      <c r="K9" s="56" t="s">
        <v>224</v>
      </c>
      <c r="L9" s="56" t="s">
        <v>44</v>
      </c>
      <c r="M9" s="56" t="s">
        <v>896</v>
      </c>
    </row>
    <row r="10" spans="1:13" s="30" customFormat="1" ht="46" x14ac:dyDescent="0.25">
      <c r="A10" s="48" t="s">
        <v>894</v>
      </c>
      <c r="B10" s="30" t="s">
        <v>899</v>
      </c>
      <c r="C10" s="42" t="s">
        <v>780</v>
      </c>
      <c r="D10" s="43" t="s">
        <v>718</v>
      </c>
      <c r="E10" s="28" t="s">
        <v>781</v>
      </c>
      <c r="F10" s="50">
        <f>6000000+6000000</f>
        <v>12000000</v>
      </c>
      <c r="G10" s="50">
        <v>2850216</v>
      </c>
      <c r="H10" s="45">
        <f t="shared" ref="H10:H14" si="1">F10-G10</f>
        <v>9149784</v>
      </c>
      <c r="I10" s="51" t="s">
        <v>213</v>
      </c>
      <c r="J10" s="51" t="s">
        <v>225</v>
      </c>
      <c r="K10" s="52" t="s">
        <v>782</v>
      </c>
      <c r="L10" s="52">
        <v>21</v>
      </c>
      <c r="M10" s="52" t="s">
        <v>896</v>
      </c>
    </row>
    <row r="11" spans="1:13" s="30" customFormat="1" ht="46" x14ac:dyDescent="0.25">
      <c r="A11" s="48" t="s">
        <v>894</v>
      </c>
      <c r="B11" s="30" t="s">
        <v>899</v>
      </c>
      <c r="C11" s="42" t="s">
        <v>866</v>
      </c>
      <c r="D11" s="43" t="s">
        <v>721</v>
      </c>
      <c r="E11" s="28" t="s">
        <v>867</v>
      </c>
      <c r="F11" s="50">
        <v>324203207</v>
      </c>
      <c r="G11" s="50">
        <f>'By Dept by Object by Program'!I217</f>
        <v>2850216.33</v>
      </c>
      <c r="H11" s="45">
        <f t="shared" si="1"/>
        <v>321352990.67000002</v>
      </c>
      <c r="I11" s="51" t="s">
        <v>213</v>
      </c>
      <c r="J11" s="51" t="s">
        <v>227</v>
      </c>
      <c r="K11" s="52" t="s">
        <v>227</v>
      </c>
      <c r="L11" s="52" t="s">
        <v>44</v>
      </c>
      <c r="M11" s="52" t="s">
        <v>900</v>
      </c>
    </row>
    <row r="12" spans="1:13" s="57" customFormat="1" x14ac:dyDescent="0.3">
      <c r="A12" s="40" t="s">
        <v>894</v>
      </c>
      <c r="B12" s="89" t="s">
        <v>901</v>
      </c>
      <c r="C12" s="29" t="s">
        <v>902</v>
      </c>
      <c r="D12" s="43" t="s">
        <v>718</v>
      </c>
      <c r="E12" s="31" t="s">
        <v>903</v>
      </c>
      <c r="F12" s="32">
        <v>1557873</v>
      </c>
      <c r="G12" s="32"/>
      <c r="H12" s="45">
        <f t="shared" si="1"/>
        <v>1557873</v>
      </c>
      <c r="I12" s="46" t="s">
        <v>132</v>
      </c>
      <c r="J12" s="46"/>
      <c r="K12" s="47"/>
      <c r="L12" s="47"/>
      <c r="M12" s="47"/>
    </row>
    <row r="13" spans="1:13" s="57" customFormat="1" x14ac:dyDescent="0.3">
      <c r="A13" s="40" t="s">
        <v>894</v>
      </c>
      <c r="B13" s="89" t="s">
        <v>901</v>
      </c>
      <c r="C13" s="29" t="s">
        <v>904</v>
      </c>
      <c r="D13" s="43" t="s">
        <v>721</v>
      </c>
      <c r="E13" s="31" t="s">
        <v>903</v>
      </c>
      <c r="F13" s="32">
        <v>1557000</v>
      </c>
      <c r="G13" s="32"/>
      <c r="H13" s="45">
        <f t="shared" si="1"/>
        <v>1557000</v>
      </c>
      <c r="I13" s="46" t="s">
        <v>132</v>
      </c>
      <c r="J13" s="46"/>
      <c r="K13" s="47"/>
      <c r="L13" s="47"/>
      <c r="M13" s="47"/>
    </row>
    <row r="14" spans="1:13" s="30" customFormat="1" ht="34.5" x14ac:dyDescent="0.25">
      <c r="A14" s="48" t="s">
        <v>894</v>
      </c>
      <c r="B14" s="30" t="s">
        <v>905</v>
      </c>
      <c r="C14" s="42" t="s">
        <v>885</v>
      </c>
      <c r="D14" s="43" t="s">
        <v>718</v>
      </c>
      <c r="E14" s="28" t="s">
        <v>906</v>
      </c>
      <c r="F14" s="50">
        <f>2660451.09+1008455+1027450</f>
        <v>4696356.09</v>
      </c>
      <c r="G14" s="50">
        <f>'By Dept by Object by Program'!I57+'By Dept by Object by Program'!I76+'By Dept by Object by Program'!I92</f>
        <v>4696356.09</v>
      </c>
      <c r="H14" s="45">
        <f t="shared" si="1"/>
        <v>0</v>
      </c>
      <c r="I14" s="51" t="s">
        <v>49</v>
      </c>
      <c r="J14" s="51" t="s">
        <v>51</v>
      </c>
      <c r="K14" s="52" t="s">
        <v>52</v>
      </c>
      <c r="L14" s="52" t="s">
        <v>15</v>
      </c>
      <c r="M14" s="52" t="s">
        <v>900</v>
      </c>
    </row>
    <row r="15" spans="1:13" s="57" customFormat="1" x14ac:dyDescent="0.3">
      <c r="A15" s="40"/>
      <c r="B15" s="89"/>
      <c r="C15" s="29"/>
      <c r="D15" s="43"/>
      <c r="E15" s="31"/>
      <c r="F15" s="32"/>
      <c r="G15" s="32"/>
      <c r="H15" s="32"/>
      <c r="I15" s="46" t="s">
        <v>49</v>
      </c>
      <c r="J15" s="58" t="s">
        <v>51</v>
      </c>
      <c r="K15" s="59" t="s">
        <v>91</v>
      </c>
      <c r="L15" s="59" t="s">
        <v>15</v>
      </c>
      <c r="M15" s="59" t="s">
        <v>900</v>
      </c>
    </row>
    <row r="16" spans="1:13" s="57" customFormat="1" x14ac:dyDescent="0.3">
      <c r="A16" s="40"/>
      <c r="B16" s="89"/>
      <c r="C16" s="29"/>
      <c r="D16" s="43"/>
      <c r="E16" s="31"/>
      <c r="F16" s="32"/>
      <c r="G16" s="32"/>
      <c r="H16" s="32"/>
      <c r="I16" s="46" t="s">
        <v>49</v>
      </c>
      <c r="J16" s="58" t="s">
        <v>51</v>
      </c>
      <c r="K16" s="59" t="s">
        <v>108</v>
      </c>
      <c r="L16" s="59" t="s">
        <v>15</v>
      </c>
      <c r="M16" s="59" t="s">
        <v>900</v>
      </c>
    </row>
    <row r="17" spans="1:13" s="57" customFormat="1" ht="34.5" x14ac:dyDescent="0.3">
      <c r="A17" s="48" t="s">
        <v>894</v>
      </c>
      <c r="B17" s="30" t="s">
        <v>905</v>
      </c>
      <c r="C17" s="42" t="s">
        <v>907</v>
      </c>
      <c r="D17" s="43" t="s">
        <v>721</v>
      </c>
      <c r="E17" s="28" t="s">
        <v>908</v>
      </c>
      <c r="F17" s="49">
        <f>1255984+709262+1374195+1034340</f>
        <v>4373781</v>
      </c>
      <c r="G17" s="49">
        <v>2303900</v>
      </c>
      <c r="H17" s="45">
        <f>F17-G17</f>
        <v>2069881</v>
      </c>
      <c r="I17" s="46" t="s">
        <v>49</v>
      </c>
      <c r="J17" s="51" t="s">
        <v>909</v>
      </c>
      <c r="K17" s="52" t="s">
        <v>910</v>
      </c>
      <c r="L17" s="52" t="s">
        <v>44</v>
      </c>
      <c r="M17" s="52" t="s">
        <v>900</v>
      </c>
    </row>
    <row r="18" spans="1:13" s="57" customFormat="1" x14ac:dyDescent="0.3">
      <c r="A18" s="48"/>
      <c r="B18" s="53"/>
      <c r="C18" s="42"/>
      <c r="D18" s="43"/>
      <c r="E18" s="31"/>
      <c r="F18" s="49"/>
      <c r="G18" s="49"/>
      <c r="H18" s="49"/>
      <c r="I18" s="46"/>
      <c r="J18" s="58" t="s">
        <v>909</v>
      </c>
      <c r="K18" s="59" t="s">
        <v>911</v>
      </c>
      <c r="L18" s="52" t="s">
        <v>44</v>
      </c>
      <c r="M18" s="52" t="s">
        <v>900</v>
      </c>
    </row>
    <row r="19" spans="1:13" s="57" customFormat="1" x14ac:dyDescent="0.3">
      <c r="A19" s="40"/>
      <c r="B19" s="41"/>
      <c r="C19" s="29"/>
      <c r="D19" s="43"/>
      <c r="E19" s="31"/>
      <c r="F19" s="49"/>
      <c r="G19" s="49"/>
      <c r="H19" s="49"/>
      <c r="I19" s="46"/>
      <c r="J19" s="58" t="s">
        <v>909</v>
      </c>
      <c r="K19" s="59" t="s">
        <v>912</v>
      </c>
      <c r="L19" s="52" t="s">
        <v>44</v>
      </c>
      <c r="M19" s="52" t="s">
        <v>900</v>
      </c>
    </row>
    <row r="20" spans="1:13" s="57" customFormat="1" x14ac:dyDescent="0.3">
      <c r="A20" s="60"/>
      <c r="B20" s="30"/>
      <c r="C20" s="61"/>
      <c r="D20" s="43"/>
      <c r="E20" s="31"/>
      <c r="F20" s="49"/>
      <c r="G20" s="49"/>
      <c r="H20" s="49"/>
      <c r="I20" s="46"/>
      <c r="J20" s="58" t="s">
        <v>909</v>
      </c>
      <c r="K20" s="59" t="s">
        <v>913</v>
      </c>
      <c r="L20" s="52" t="s">
        <v>44</v>
      </c>
      <c r="M20" s="52" t="s">
        <v>900</v>
      </c>
    </row>
    <row r="21" spans="1:13" s="30" customFormat="1" ht="34.5" x14ac:dyDescent="0.25">
      <c r="A21" s="48" t="s">
        <v>894</v>
      </c>
      <c r="B21" s="53" t="s">
        <v>905</v>
      </c>
      <c r="C21" s="42" t="s">
        <v>885</v>
      </c>
      <c r="D21" s="43" t="s">
        <v>717</v>
      </c>
      <c r="E21" s="31" t="s">
        <v>906</v>
      </c>
      <c r="F21" s="50">
        <v>1710142.2</v>
      </c>
      <c r="G21" s="50">
        <v>193000</v>
      </c>
      <c r="H21" s="45">
        <f>F21-G21</f>
        <v>1517142.2</v>
      </c>
      <c r="I21" s="51" t="s">
        <v>49</v>
      </c>
      <c r="J21" s="51" t="s">
        <v>914</v>
      </c>
      <c r="K21" s="52" t="s">
        <v>915</v>
      </c>
      <c r="L21" s="52" t="s">
        <v>44</v>
      </c>
      <c r="M21" s="52" t="s">
        <v>900</v>
      </c>
    </row>
    <row r="22" spans="1:13" s="30" customFormat="1" x14ac:dyDescent="0.3">
      <c r="A22" s="48"/>
      <c r="B22" s="53"/>
      <c r="C22" s="42"/>
      <c r="D22" s="43"/>
      <c r="E22" s="31"/>
      <c r="F22" s="50"/>
      <c r="G22" s="50"/>
      <c r="H22" s="50"/>
      <c r="I22" s="51"/>
      <c r="J22" s="58" t="s">
        <v>914</v>
      </c>
      <c r="K22" s="58" t="s">
        <v>916</v>
      </c>
      <c r="L22" s="52" t="s">
        <v>44</v>
      </c>
      <c r="M22" s="59" t="s">
        <v>900</v>
      </c>
    </row>
    <row r="23" spans="1:13" s="30" customFormat="1" x14ac:dyDescent="0.3">
      <c r="A23" s="48"/>
      <c r="B23" s="53"/>
      <c r="C23" s="42"/>
      <c r="D23" s="43"/>
      <c r="E23" s="31"/>
      <c r="F23" s="50"/>
      <c r="G23" s="50"/>
      <c r="H23" s="50"/>
      <c r="I23" s="51"/>
      <c r="J23" s="58" t="s">
        <v>914</v>
      </c>
      <c r="K23" s="58" t="s">
        <v>917</v>
      </c>
      <c r="L23" s="52" t="s">
        <v>44</v>
      </c>
      <c r="M23" s="59" t="s">
        <v>900</v>
      </c>
    </row>
    <row r="24" spans="1:13" s="30" customFormat="1" x14ac:dyDescent="0.3">
      <c r="A24" s="48"/>
      <c r="B24" s="53"/>
      <c r="C24" s="42"/>
      <c r="D24" s="43"/>
      <c r="E24" s="31"/>
      <c r="F24" s="50"/>
      <c r="G24" s="50"/>
      <c r="H24" s="50"/>
      <c r="I24" s="51"/>
      <c r="J24" s="58" t="s">
        <v>914</v>
      </c>
      <c r="K24" s="58" t="s">
        <v>918</v>
      </c>
      <c r="L24" s="52" t="s">
        <v>44</v>
      </c>
      <c r="M24" s="59" t="s">
        <v>900</v>
      </c>
    </row>
    <row r="25" spans="1:13" s="57" customFormat="1" x14ac:dyDescent="0.3">
      <c r="A25" s="48" t="s">
        <v>919</v>
      </c>
      <c r="B25" s="53" t="s">
        <v>920</v>
      </c>
      <c r="C25" s="42" t="s">
        <v>786</v>
      </c>
      <c r="D25" s="43" t="s">
        <v>718</v>
      </c>
      <c r="E25" s="31" t="s">
        <v>921</v>
      </c>
      <c r="F25" s="32">
        <v>72000</v>
      </c>
      <c r="G25" s="32">
        <f>'By Dept by Object by Program'!I1037</f>
        <v>282</v>
      </c>
      <c r="H25" s="45">
        <f t="shared" ref="H25:H28" si="2">F25-G25</f>
        <v>71718</v>
      </c>
      <c r="I25" s="46" t="s">
        <v>491</v>
      </c>
      <c r="J25" s="46" t="s">
        <v>495</v>
      </c>
      <c r="K25" s="47" t="s">
        <v>496</v>
      </c>
      <c r="L25" s="47" t="s">
        <v>228</v>
      </c>
      <c r="M25" s="47" t="s">
        <v>900</v>
      </c>
    </row>
    <row r="26" spans="1:13" ht="46.5" customHeight="1" x14ac:dyDescent="0.3">
      <c r="A26" s="48" t="s">
        <v>919</v>
      </c>
      <c r="B26" s="53" t="s">
        <v>920</v>
      </c>
      <c r="C26" s="42" t="s">
        <v>828</v>
      </c>
      <c r="D26" s="43" t="s">
        <v>717</v>
      </c>
      <c r="E26" s="31" t="s">
        <v>829</v>
      </c>
      <c r="F26" s="32">
        <v>32000</v>
      </c>
      <c r="H26" s="45">
        <f t="shared" si="2"/>
        <v>32000</v>
      </c>
      <c r="I26" s="46" t="s">
        <v>491</v>
      </c>
    </row>
    <row r="27" spans="1:13" s="30" customFormat="1" ht="161" x14ac:dyDescent="0.25">
      <c r="A27" s="48" t="s">
        <v>919</v>
      </c>
      <c r="B27" s="53" t="s">
        <v>922</v>
      </c>
      <c r="C27" s="42" t="s">
        <v>830</v>
      </c>
      <c r="D27" s="43" t="s">
        <v>717</v>
      </c>
      <c r="E27" s="31" t="s">
        <v>831</v>
      </c>
      <c r="F27" s="32">
        <v>164749950</v>
      </c>
      <c r="G27" s="32">
        <v>37706420</v>
      </c>
      <c r="H27" s="45">
        <f t="shared" si="2"/>
        <v>127043530</v>
      </c>
      <c r="I27" s="62" t="s">
        <v>518</v>
      </c>
      <c r="J27" s="62" t="s">
        <v>520</v>
      </c>
      <c r="K27" s="63"/>
      <c r="L27" s="63"/>
      <c r="M27" s="63"/>
    </row>
    <row r="28" spans="1:13" x14ac:dyDescent="0.3">
      <c r="A28" s="48" t="s">
        <v>919</v>
      </c>
      <c r="B28" s="53" t="s">
        <v>499</v>
      </c>
      <c r="C28" s="42" t="s">
        <v>789</v>
      </c>
      <c r="D28" s="43" t="s">
        <v>718</v>
      </c>
      <c r="E28" s="31" t="s">
        <v>790</v>
      </c>
      <c r="F28" s="32">
        <v>60572456</v>
      </c>
      <c r="G28" s="92">
        <v>21540138</v>
      </c>
      <c r="H28" s="45">
        <f t="shared" si="2"/>
        <v>39032318</v>
      </c>
      <c r="I28" s="46" t="s">
        <v>498</v>
      </c>
      <c r="J28" s="46" t="s">
        <v>502</v>
      </c>
      <c r="K28" s="47" t="s">
        <v>503</v>
      </c>
      <c r="L28" s="47" t="s">
        <v>228</v>
      </c>
      <c r="M28" s="47" t="s">
        <v>900</v>
      </c>
    </row>
    <row r="29" spans="1:13" x14ac:dyDescent="0.3">
      <c r="A29" s="48"/>
      <c r="B29" s="53"/>
      <c r="C29" s="42"/>
      <c r="D29" s="43"/>
      <c r="I29" s="46" t="s">
        <v>498</v>
      </c>
      <c r="J29" s="46" t="s">
        <v>502</v>
      </c>
      <c r="K29" s="47" t="s">
        <v>504</v>
      </c>
      <c r="L29" s="47" t="s">
        <v>228</v>
      </c>
      <c r="M29" s="47" t="s">
        <v>900</v>
      </c>
    </row>
    <row r="30" spans="1:13" x14ac:dyDescent="0.3">
      <c r="B30" s="41"/>
      <c r="D30" s="43"/>
      <c r="I30" s="46" t="s">
        <v>498</v>
      </c>
      <c r="J30" s="46" t="s">
        <v>502</v>
      </c>
      <c r="K30" s="47" t="s">
        <v>505</v>
      </c>
      <c r="L30" s="47" t="s">
        <v>228</v>
      </c>
      <c r="M30" s="47" t="s">
        <v>900</v>
      </c>
    </row>
    <row r="31" spans="1:13" x14ac:dyDescent="0.3">
      <c r="A31" s="60"/>
      <c r="B31" s="30"/>
      <c r="C31" s="61"/>
      <c r="D31" s="43"/>
      <c r="I31" s="46" t="s">
        <v>498</v>
      </c>
      <c r="J31" s="46" t="s">
        <v>502</v>
      </c>
      <c r="K31" s="47" t="s">
        <v>506</v>
      </c>
      <c r="L31" s="47" t="s">
        <v>228</v>
      </c>
      <c r="M31" s="47" t="s">
        <v>900</v>
      </c>
    </row>
    <row r="32" spans="1:13" x14ac:dyDescent="0.3">
      <c r="B32" s="41"/>
      <c r="D32" s="43"/>
      <c r="I32" s="46" t="s">
        <v>498</v>
      </c>
      <c r="J32" s="46" t="s">
        <v>502</v>
      </c>
      <c r="K32" s="47" t="s">
        <v>511</v>
      </c>
      <c r="L32" s="47" t="s">
        <v>228</v>
      </c>
      <c r="M32" s="47" t="s">
        <v>900</v>
      </c>
    </row>
    <row r="33" spans="1:14" x14ac:dyDescent="0.3">
      <c r="B33" s="41"/>
      <c r="D33" s="43"/>
      <c r="I33" s="46" t="s">
        <v>498</v>
      </c>
      <c r="J33" s="46" t="s">
        <v>502</v>
      </c>
      <c r="K33" s="47" t="s">
        <v>512</v>
      </c>
      <c r="L33" s="47" t="s">
        <v>228</v>
      </c>
      <c r="M33" s="47" t="s">
        <v>900</v>
      </c>
    </row>
    <row r="34" spans="1:14" x14ac:dyDescent="0.3">
      <c r="A34" s="60"/>
      <c r="B34" s="30"/>
      <c r="C34" s="61"/>
      <c r="D34" s="43"/>
      <c r="I34" s="46" t="s">
        <v>498</v>
      </c>
      <c r="J34" s="46" t="s">
        <v>502</v>
      </c>
      <c r="K34" s="47" t="s">
        <v>513</v>
      </c>
      <c r="L34" s="47" t="s">
        <v>228</v>
      </c>
      <c r="M34" s="47" t="s">
        <v>900</v>
      </c>
    </row>
    <row r="35" spans="1:14" x14ac:dyDescent="0.3">
      <c r="A35" s="60" t="s">
        <v>919</v>
      </c>
      <c r="B35" s="60" t="s">
        <v>499</v>
      </c>
      <c r="C35" s="61" t="s">
        <v>833</v>
      </c>
      <c r="D35" s="43" t="s">
        <v>717</v>
      </c>
      <c r="E35" s="31" t="s">
        <v>790</v>
      </c>
      <c r="F35" s="32">
        <v>11647464</v>
      </c>
      <c r="G35" s="32">
        <v>11647464</v>
      </c>
      <c r="H35" s="45">
        <f t="shared" ref="H35:H37" si="3">F35-G35</f>
        <v>0</v>
      </c>
      <c r="I35" s="46" t="s">
        <v>498</v>
      </c>
      <c r="J35" s="58" t="s">
        <v>502</v>
      </c>
      <c r="K35" s="59" t="s">
        <v>510</v>
      </c>
      <c r="L35" s="59" t="s">
        <v>228</v>
      </c>
      <c r="M35" s="59" t="s">
        <v>520</v>
      </c>
      <c r="N35" s="64"/>
    </row>
    <row r="36" spans="1:14" ht="28" x14ac:dyDescent="0.3">
      <c r="A36" s="60" t="s">
        <v>919</v>
      </c>
      <c r="B36" s="60" t="s">
        <v>499</v>
      </c>
      <c r="C36" s="61" t="s">
        <v>832</v>
      </c>
      <c r="D36" s="43" t="s">
        <v>717</v>
      </c>
      <c r="E36" s="31" t="s">
        <v>790</v>
      </c>
      <c r="F36" s="32">
        <f>312305</f>
        <v>312305</v>
      </c>
      <c r="G36" s="32">
        <v>223411</v>
      </c>
      <c r="H36" s="45">
        <f t="shared" si="3"/>
        <v>88894</v>
      </c>
      <c r="I36" s="46" t="s">
        <v>498</v>
      </c>
      <c r="J36" s="58" t="s">
        <v>507</v>
      </c>
      <c r="K36" s="59" t="s">
        <v>508</v>
      </c>
      <c r="L36" s="59" t="s">
        <v>228</v>
      </c>
      <c r="M36" s="59" t="s">
        <v>520</v>
      </c>
      <c r="N36" s="64"/>
    </row>
    <row r="37" spans="1:14" x14ac:dyDescent="0.3">
      <c r="A37" s="60" t="s">
        <v>919</v>
      </c>
      <c r="B37" s="60" t="s">
        <v>499</v>
      </c>
      <c r="C37" s="61" t="s">
        <v>833</v>
      </c>
      <c r="D37" s="43" t="s">
        <v>721</v>
      </c>
      <c r="E37" s="31" t="s">
        <v>790</v>
      </c>
      <c r="F37" s="32">
        <v>14397269</v>
      </c>
      <c r="G37" s="32">
        <v>870246</v>
      </c>
      <c r="H37" s="45">
        <f t="shared" si="3"/>
        <v>13527023</v>
      </c>
      <c r="I37" s="46" t="s">
        <v>498</v>
      </c>
      <c r="J37" s="46" t="s">
        <v>502</v>
      </c>
      <c r="K37" s="47" t="s">
        <v>514</v>
      </c>
      <c r="L37" s="47" t="s">
        <v>228</v>
      </c>
      <c r="M37" s="47" t="s">
        <v>483</v>
      </c>
      <c r="N37" s="64"/>
    </row>
    <row r="38" spans="1:14" x14ac:dyDescent="0.3">
      <c r="A38" s="60"/>
      <c r="B38" s="60"/>
      <c r="C38" s="61"/>
      <c r="D38" s="43"/>
      <c r="J38" s="46" t="s">
        <v>502</v>
      </c>
      <c r="K38" s="47" t="s">
        <v>516</v>
      </c>
      <c r="L38" s="47" t="s">
        <v>228</v>
      </c>
      <c r="M38" s="47" t="s">
        <v>483</v>
      </c>
    </row>
    <row r="39" spans="1:14" ht="28" x14ac:dyDescent="0.3">
      <c r="A39" s="48" t="s">
        <v>919</v>
      </c>
      <c r="B39" s="53" t="s">
        <v>499</v>
      </c>
      <c r="C39" s="42" t="s">
        <v>832</v>
      </c>
      <c r="D39" s="43" t="s">
        <v>721</v>
      </c>
      <c r="E39" s="31" t="s">
        <v>790</v>
      </c>
      <c r="F39" s="45">
        <v>312310</v>
      </c>
      <c r="G39" s="45">
        <v>44400</v>
      </c>
      <c r="H39" s="45">
        <f t="shared" ref="H39:H50" si="4">F39-G39</f>
        <v>267910</v>
      </c>
      <c r="I39" s="46" t="s">
        <v>498</v>
      </c>
      <c r="J39" s="46" t="s">
        <v>507</v>
      </c>
      <c r="K39" s="59" t="s">
        <v>923</v>
      </c>
      <c r="L39" s="59" t="s">
        <v>228</v>
      </c>
      <c r="M39" s="59" t="s">
        <v>483</v>
      </c>
    </row>
    <row r="40" spans="1:14" ht="57.5" x14ac:dyDescent="0.3">
      <c r="A40" s="48" t="s">
        <v>924</v>
      </c>
      <c r="B40" s="53" t="s">
        <v>924</v>
      </c>
      <c r="C40" s="42" t="s">
        <v>883</v>
      </c>
      <c r="D40" s="43" t="s">
        <v>721</v>
      </c>
      <c r="E40" s="31" t="s">
        <v>925</v>
      </c>
      <c r="F40" s="45">
        <v>82027128</v>
      </c>
      <c r="G40" s="45"/>
      <c r="H40" s="45">
        <f t="shared" si="4"/>
        <v>82027128</v>
      </c>
      <c r="I40" s="46" t="s">
        <v>926</v>
      </c>
      <c r="J40" s="46" t="s">
        <v>927</v>
      </c>
      <c r="K40" s="46" t="s">
        <v>928</v>
      </c>
      <c r="L40" s="46" t="s">
        <v>929</v>
      </c>
      <c r="M40" s="46" t="s">
        <v>896</v>
      </c>
    </row>
    <row r="41" spans="1:14" s="30" customFormat="1" ht="60.75" customHeight="1" x14ac:dyDescent="0.25">
      <c r="A41" s="48" t="s">
        <v>930</v>
      </c>
      <c r="B41" s="53" t="s">
        <v>931</v>
      </c>
      <c r="C41" s="42" t="s">
        <v>827</v>
      </c>
      <c r="D41" s="43" t="s">
        <v>717</v>
      </c>
      <c r="E41" s="31" t="s">
        <v>932</v>
      </c>
      <c r="F41" s="32">
        <v>264304183.18000001</v>
      </c>
      <c r="G41" s="32">
        <v>175191982</v>
      </c>
      <c r="H41" s="45">
        <f t="shared" si="4"/>
        <v>89112201.180000007</v>
      </c>
      <c r="I41" s="62" t="s">
        <v>696</v>
      </c>
      <c r="J41" s="62" t="s">
        <v>700</v>
      </c>
      <c r="K41" s="63" t="s">
        <v>700</v>
      </c>
      <c r="L41" s="63" t="s">
        <v>44</v>
      </c>
      <c r="M41" s="63" t="s">
        <v>900</v>
      </c>
    </row>
    <row r="42" spans="1:14" s="30" customFormat="1" ht="60.75" customHeight="1" x14ac:dyDescent="0.25">
      <c r="A42" s="48" t="s">
        <v>930</v>
      </c>
      <c r="B42" s="53" t="s">
        <v>931</v>
      </c>
      <c r="C42" s="42" t="s">
        <v>827</v>
      </c>
      <c r="D42" s="43" t="s">
        <v>721</v>
      </c>
      <c r="E42" s="31" t="s">
        <v>933</v>
      </c>
      <c r="F42" s="32">
        <v>209186699</v>
      </c>
      <c r="G42" s="32"/>
      <c r="H42" s="45">
        <f t="shared" si="4"/>
        <v>209186699</v>
      </c>
      <c r="I42" s="62" t="s">
        <v>696</v>
      </c>
      <c r="J42" s="62" t="s">
        <v>700</v>
      </c>
      <c r="K42" s="63" t="s">
        <v>934</v>
      </c>
      <c r="L42" s="63" t="s">
        <v>44</v>
      </c>
      <c r="M42" s="63" t="s">
        <v>935</v>
      </c>
    </row>
    <row r="43" spans="1:14" s="30" customFormat="1" x14ac:dyDescent="0.25">
      <c r="A43" s="48" t="s">
        <v>228</v>
      </c>
      <c r="B43" s="53" t="s">
        <v>936</v>
      </c>
      <c r="C43" s="42" t="s">
        <v>864</v>
      </c>
      <c r="D43" s="43" t="s">
        <v>721</v>
      </c>
      <c r="E43" s="31"/>
      <c r="F43" s="32">
        <v>85453322</v>
      </c>
      <c r="G43" s="32"/>
      <c r="H43" s="45">
        <f t="shared" si="4"/>
        <v>85453322</v>
      </c>
      <c r="I43" s="62" t="s">
        <v>696</v>
      </c>
      <c r="J43" s="62"/>
      <c r="K43" s="63"/>
      <c r="L43" s="63"/>
      <c r="M43" s="63"/>
    </row>
    <row r="44" spans="1:14" s="30" customFormat="1" ht="103.5" x14ac:dyDescent="0.25">
      <c r="A44" s="48" t="s">
        <v>937</v>
      </c>
      <c r="B44" s="53" t="s">
        <v>938</v>
      </c>
      <c r="C44" s="42" t="s">
        <v>791</v>
      </c>
      <c r="D44" s="43" t="s">
        <v>718</v>
      </c>
      <c r="E44" s="28" t="s">
        <v>792</v>
      </c>
      <c r="F44" s="32">
        <f>13799187</f>
        <v>13799187</v>
      </c>
      <c r="G44" s="32">
        <v>12630381</v>
      </c>
      <c r="H44" s="45">
        <f t="shared" si="4"/>
        <v>1168806</v>
      </c>
      <c r="I44" s="62" t="s">
        <v>391</v>
      </c>
      <c r="J44" s="62" t="s">
        <v>395</v>
      </c>
      <c r="K44" s="63" t="s">
        <v>395</v>
      </c>
      <c r="L44" s="63">
        <v>20</v>
      </c>
      <c r="M44" s="63" t="s">
        <v>900</v>
      </c>
    </row>
    <row r="45" spans="1:14" s="30" customFormat="1" ht="69" x14ac:dyDescent="0.25">
      <c r="A45" s="48" t="s">
        <v>937</v>
      </c>
      <c r="B45" s="53" t="s">
        <v>938</v>
      </c>
      <c r="C45" s="42" t="s">
        <v>835</v>
      </c>
      <c r="D45" s="43" t="s">
        <v>717</v>
      </c>
      <c r="E45" s="28" t="s">
        <v>836</v>
      </c>
      <c r="F45" s="32">
        <v>4000000</v>
      </c>
      <c r="G45" s="32">
        <v>726337</v>
      </c>
      <c r="H45" s="45">
        <f t="shared" si="4"/>
        <v>3273663</v>
      </c>
      <c r="I45" s="62" t="s">
        <v>391</v>
      </c>
      <c r="J45" s="62" t="s">
        <v>396</v>
      </c>
      <c r="K45" s="63" t="s">
        <v>396</v>
      </c>
      <c r="L45" s="63" t="s">
        <v>44</v>
      </c>
      <c r="M45" s="63" t="s">
        <v>900</v>
      </c>
    </row>
    <row r="46" spans="1:14" x14ac:dyDescent="0.3">
      <c r="A46" s="48" t="s">
        <v>939</v>
      </c>
      <c r="B46" s="53" t="s">
        <v>940</v>
      </c>
      <c r="C46" s="61" t="s">
        <v>803</v>
      </c>
      <c r="D46" s="43" t="s">
        <v>718</v>
      </c>
      <c r="E46" s="31" t="s">
        <v>941</v>
      </c>
      <c r="F46" s="32">
        <v>454100</v>
      </c>
      <c r="G46" s="32">
        <f>'By Dept by Object by Program'!I784</f>
        <v>1059127.3999999999</v>
      </c>
      <c r="H46" s="45">
        <f t="shared" si="4"/>
        <v>-605027.39999999991</v>
      </c>
      <c r="I46" s="46" t="s">
        <v>423</v>
      </c>
      <c r="J46" s="46" t="s">
        <v>425</v>
      </c>
      <c r="K46" s="47" t="s">
        <v>426</v>
      </c>
      <c r="L46" s="47">
        <v>20</v>
      </c>
      <c r="M46" s="47" t="s">
        <v>942</v>
      </c>
    </row>
    <row r="47" spans="1:14" x14ac:dyDescent="0.3">
      <c r="A47" s="48" t="s">
        <v>939</v>
      </c>
      <c r="B47" s="65" t="s">
        <v>940</v>
      </c>
      <c r="C47" s="29" t="s">
        <v>803</v>
      </c>
      <c r="D47" s="43" t="s">
        <v>721</v>
      </c>
      <c r="E47" s="31" t="s">
        <v>941</v>
      </c>
      <c r="F47" s="32">
        <v>807200</v>
      </c>
      <c r="H47" s="45">
        <f t="shared" si="4"/>
        <v>807200</v>
      </c>
      <c r="I47" s="46" t="s">
        <v>423</v>
      </c>
    </row>
    <row r="48" spans="1:14" ht="46" x14ac:dyDescent="0.3">
      <c r="A48" s="48" t="s">
        <v>939</v>
      </c>
      <c r="B48" s="65" t="s">
        <v>943</v>
      </c>
      <c r="C48" s="29" t="s">
        <v>944</v>
      </c>
      <c r="D48" s="43" t="s">
        <v>718</v>
      </c>
      <c r="E48" s="31" t="s">
        <v>945</v>
      </c>
      <c r="F48" s="32">
        <v>2847035</v>
      </c>
      <c r="H48" s="45">
        <f t="shared" si="4"/>
        <v>2847035</v>
      </c>
      <c r="I48" s="62" t="s">
        <v>711</v>
      </c>
      <c r="J48" s="62" t="s">
        <v>946</v>
      </c>
      <c r="K48" s="63" t="s">
        <v>946</v>
      </c>
      <c r="L48" s="63" t="s">
        <v>120</v>
      </c>
      <c r="M48" s="63" t="s">
        <v>900</v>
      </c>
    </row>
    <row r="49" spans="1:18" s="30" customFormat="1" ht="46" x14ac:dyDescent="0.25">
      <c r="A49" s="48" t="s">
        <v>947</v>
      </c>
      <c r="B49" s="53" t="s">
        <v>948</v>
      </c>
      <c r="C49" s="61" t="s">
        <v>791</v>
      </c>
      <c r="D49" s="43" t="s">
        <v>718</v>
      </c>
      <c r="E49" s="31" t="s">
        <v>949</v>
      </c>
      <c r="F49" s="50">
        <v>30000000</v>
      </c>
      <c r="G49" s="50">
        <v>27794040</v>
      </c>
      <c r="H49" s="45">
        <f t="shared" si="4"/>
        <v>2205960</v>
      </c>
      <c r="I49" s="51" t="s">
        <v>442</v>
      </c>
      <c r="J49" s="51" t="s">
        <v>395</v>
      </c>
      <c r="K49" s="52" t="s">
        <v>395</v>
      </c>
      <c r="L49" s="63">
        <v>20</v>
      </c>
      <c r="M49" s="52" t="s">
        <v>900</v>
      </c>
    </row>
    <row r="50" spans="1:18" ht="28" x14ac:dyDescent="0.3">
      <c r="A50" s="48" t="s">
        <v>947</v>
      </c>
      <c r="B50" s="53" t="s">
        <v>948</v>
      </c>
      <c r="C50" s="29" t="s">
        <v>783</v>
      </c>
      <c r="D50" s="43" t="s">
        <v>718</v>
      </c>
      <c r="E50" s="31" t="s">
        <v>950</v>
      </c>
      <c r="F50" s="50">
        <v>193186874</v>
      </c>
      <c r="G50" s="50">
        <v>175798999</v>
      </c>
      <c r="H50" s="45">
        <f t="shared" si="4"/>
        <v>17387875</v>
      </c>
      <c r="I50" s="55" t="s">
        <v>442</v>
      </c>
      <c r="J50" s="55" t="s">
        <v>444</v>
      </c>
      <c r="K50" s="56">
        <v>4000002</v>
      </c>
      <c r="L50" s="47">
        <v>20</v>
      </c>
      <c r="M50" s="56" t="s">
        <v>900</v>
      </c>
    </row>
    <row r="51" spans="1:18" x14ac:dyDescent="0.3">
      <c r="A51" s="48"/>
      <c r="B51" s="53"/>
      <c r="C51" s="61"/>
      <c r="D51" s="43"/>
      <c r="F51" s="50"/>
      <c r="G51" s="50"/>
      <c r="H51" s="50"/>
      <c r="I51" s="46" t="s">
        <v>442</v>
      </c>
      <c r="J51" s="55" t="s">
        <v>444</v>
      </c>
      <c r="K51" s="56">
        <v>4000003</v>
      </c>
      <c r="L51" s="47">
        <v>20</v>
      </c>
      <c r="M51" s="56" t="s">
        <v>900</v>
      </c>
    </row>
    <row r="52" spans="1:18" x14ac:dyDescent="0.3">
      <c r="A52" s="48"/>
      <c r="B52" s="53"/>
      <c r="C52" s="61"/>
      <c r="D52" s="43"/>
      <c r="F52" s="50"/>
      <c r="G52" s="50"/>
      <c r="H52" s="50"/>
      <c r="I52" s="46" t="s">
        <v>442</v>
      </c>
      <c r="J52" s="55" t="s">
        <v>444</v>
      </c>
      <c r="K52" s="56">
        <v>4000001</v>
      </c>
      <c r="L52" s="47">
        <v>20</v>
      </c>
      <c r="M52" s="56" t="s">
        <v>900</v>
      </c>
    </row>
    <row r="53" spans="1:18" s="30" customFormat="1" ht="92" x14ac:dyDescent="0.25">
      <c r="A53" s="48" t="s">
        <v>947</v>
      </c>
      <c r="B53" s="53" t="s">
        <v>948</v>
      </c>
      <c r="C53" s="61" t="s">
        <v>825</v>
      </c>
      <c r="D53" s="43" t="s">
        <v>717</v>
      </c>
      <c r="E53" s="31" t="s">
        <v>951</v>
      </c>
      <c r="F53" s="32">
        <v>928274720</v>
      </c>
      <c r="G53" s="32">
        <v>422049797</v>
      </c>
      <c r="H53" s="45">
        <f>F53-G53</f>
        <v>506224923</v>
      </c>
      <c r="I53" s="62" t="s">
        <v>442</v>
      </c>
      <c r="J53" s="62" t="s">
        <v>456</v>
      </c>
      <c r="K53" s="63">
        <v>4200001</v>
      </c>
      <c r="L53" s="63" t="s">
        <v>44</v>
      </c>
      <c r="M53" s="52" t="s">
        <v>900</v>
      </c>
    </row>
    <row r="54" spans="1:18" x14ac:dyDescent="0.3">
      <c r="A54" s="48"/>
      <c r="B54" s="53"/>
      <c r="C54" s="61"/>
      <c r="D54" s="43"/>
      <c r="I54" s="46" t="s">
        <v>442</v>
      </c>
      <c r="J54" s="46" t="s">
        <v>456</v>
      </c>
      <c r="K54" s="47">
        <v>4200002</v>
      </c>
      <c r="L54" s="47" t="s">
        <v>44</v>
      </c>
      <c r="M54" s="56" t="s">
        <v>900</v>
      </c>
    </row>
    <row r="55" spans="1:18" x14ac:dyDescent="0.3">
      <c r="A55" s="48"/>
      <c r="B55" s="30"/>
      <c r="C55" s="61"/>
      <c r="D55" s="43"/>
      <c r="I55" s="46" t="s">
        <v>442</v>
      </c>
      <c r="J55" s="46" t="s">
        <v>456</v>
      </c>
      <c r="K55" s="47">
        <v>4200003</v>
      </c>
      <c r="L55" s="47" t="s">
        <v>44</v>
      </c>
      <c r="M55" s="56" t="s">
        <v>900</v>
      </c>
    </row>
    <row r="56" spans="1:18" s="30" customFormat="1" ht="46" x14ac:dyDescent="0.3">
      <c r="A56" s="48" t="s">
        <v>947</v>
      </c>
      <c r="B56" s="53" t="s">
        <v>948</v>
      </c>
      <c r="C56" s="42" t="s">
        <v>837</v>
      </c>
      <c r="D56" s="43" t="s">
        <v>717</v>
      </c>
      <c r="E56" s="31" t="s">
        <v>838</v>
      </c>
      <c r="F56" s="32">
        <v>40817799</v>
      </c>
      <c r="G56" s="32">
        <v>6204211</v>
      </c>
      <c r="H56" s="45">
        <f>F56-G56</f>
        <v>34613588</v>
      </c>
      <c r="I56" s="62" t="s">
        <v>442</v>
      </c>
      <c r="J56" s="62" t="s">
        <v>396</v>
      </c>
      <c r="K56" s="63" t="s">
        <v>473</v>
      </c>
      <c r="L56" s="63" t="s">
        <v>44</v>
      </c>
      <c r="M56" s="52" t="s">
        <v>900</v>
      </c>
      <c r="O56" s="33"/>
      <c r="P56" s="33"/>
      <c r="Q56" s="33"/>
      <c r="R56" s="33"/>
    </row>
    <row r="57" spans="1:18" x14ac:dyDescent="0.3">
      <c r="A57" s="48"/>
      <c r="B57" s="53"/>
      <c r="C57" s="61"/>
      <c r="D57" s="43"/>
      <c r="E57" s="28"/>
      <c r="I57" s="46" t="s">
        <v>442</v>
      </c>
      <c r="J57" s="46" t="s">
        <v>396</v>
      </c>
      <c r="K57" s="47" t="s">
        <v>474</v>
      </c>
      <c r="L57" s="47" t="s">
        <v>44</v>
      </c>
      <c r="M57" s="56" t="s">
        <v>900</v>
      </c>
    </row>
    <row r="58" spans="1:18" s="30" customFormat="1" ht="103.5" x14ac:dyDescent="0.25">
      <c r="A58" s="48" t="s">
        <v>947</v>
      </c>
      <c r="B58" s="53" t="s">
        <v>948</v>
      </c>
      <c r="C58" s="61" t="s">
        <v>859</v>
      </c>
      <c r="D58" s="43" t="s">
        <v>721</v>
      </c>
      <c r="E58" s="28" t="s">
        <v>860</v>
      </c>
      <c r="F58" s="32">
        <v>2084773157</v>
      </c>
      <c r="G58" s="32">
        <v>184030839</v>
      </c>
      <c r="H58" s="45">
        <f>F58-G58</f>
        <v>1900742318</v>
      </c>
      <c r="I58" s="62" t="s">
        <v>442</v>
      </c>
      <c r="J58" s="62" t="s">
        <v>466</v>
      </c>
      <c r="K58" s="63" t="s">
        <v>467</v>
      </c>
      <c r="L58" s="63" t="s">
        <v>44</v>
      </c>
      <c r="M58" s="52" t="s">
        <v>900</v>
      </c>
    </row>
    <row r="59" spans="1:18" s="30" customFormat="1" x14ac:dyDescent="0.25">
      <c r="A59" s="48"/>
      <c r="B59" s="53"/>
      <c r="C59" s="61"/>
      <c r="D59" s="43"/>
      <c r="E59" s="31"/>
      <c r="F59" s="32"/>
      <c r="G59" s="32"/>
      <c r="H59" s="32"/>
      <c r="I59" s="62" t="s">
        <v>442</v>
      </c>
      <c r="J59" s="62" t="s">
        <v>466</v>
      </c>
      <c r="K59" s="63" t="s">
        <v>468</v>
      </c>
      <c r="L59" s="63" t="s">
        <v>44</v>
      </c>
      <c r="M59" s="52" t="s">
        <v>900</v>
      </c>
    </row>
    <row r="60" spans="1:18" s="30" customFormat="1" x14ac:dyDescent="0.25">
      <c r="A60" s="48"/>
      <c r="B60" s="53"/>
      <c r="C60" s="61"/>
      <c r="D60" s="43"/>
      <c r="E60" s="28"/>
      <c r="F60" s="32"/>
      <c r="G60" s="32"/>
      <c r="H60" s="32"/>
      <c r="I60" s="62" t="s">
        <v>442</v>
      </c>
      <c r="J60" s="62" t="s">
        <v>466</v>
      </c>
      <c r="K60" s="63" t="s">
        <v>469</v>
      </c>
      <c r="L60" s="63" t="s">
        <v>44</v>
      </c>
      <c r="M60" s="52" t="s">
        <v>900</v>
      </c>
    </row>
    <row r="61" spans="1:18" s="30" customFormat="1" x14ac:dyDescent="0.25">
      <c r="A61" s="48"/>
      <c r="B61" s="53"/>
      <c r="C61" s="61"/>
      <c r="D61" s="43"/>
      <c r="E61" s="28"/>
      <c r="F61" s="32"/>
      <c r="G61" s="32"/>
      <c r="H61" s="32"/>
      <c r="I61" s="62" t="s">
        <v>442</v>
      </c>
      <c r="J61" s="62" t="s">
        <v>466</v>
      </c>
      <c r="K61" s="63" t="s">
        <v>470</v>
      </c>
      <c r="L61" s="63" t="s">
        <v>44</v>
      </c>
      <c r="M61" s="52" t="s">
        <v>900</v>
      </c>
    </row>
    <row r="62" spans="1:18" s="30" customFormat="1" x14ac:dyDescent="0.25">
      <c r="A62" s="48"/>
      <c r="B62" s="53"/>
      <c r="C62" s="61"/>
      <c r="D62" s="43"/>
      <c r="E62" s="28"/>
      <c r="F62" s="32"/>
      <c r="G62" s="32"/>
      <c r="H62" s="32"/>
      <c r="I62" s="62" t="s">
        <v>442</v>
      </c>
      <c r="J62" s="62" t="s">
        <v>466</v>
      </c>
      <c r="K62" s="63" t="s">
        <v>952</v>
      </c>
      <c r="L62" s="63" t="s">
        <v>44</v>
      </c>
      <c r="M62" s="52" t="s">
        <v>900</v>
      </c>
    </row>
    <row r="63" spans="1:18" s="30" customFormat="1" x14ac:dyDescent="0.25">
      <c r="A63" s="48"/>
      <c r="B63" s="53"/>
      <c r="C63" s="61"/>
      <c r="D63" s="43"/>
      <c r="E63" s="28"/>
      <c r="F63" s="32"/>
      <c r="G63" s="32"/>
      <c r="H63" s="32"/>
      <c r="I63" s="62" t="s">
        <v>442</v>
      </c>
      <c r="J63" s="62" t="s">
        <v>466</v>
      </c>
      <c r="K63" s="63" t="s">
        <v>953</v>
      </c>
      <c r="L63" s="63" t="s">
        <v>44</v>
      </c>
      <c r="M63" s="52" t="s">
        <v>900</v>
      </c>
    </row>
    <row r="64" spans="1:18" s="30" customFormat="1" ht="28" x14ac:dyDescent="0.25">
      <c r="A64" s="48" t="s">
        <v>947</v>
      </c>
      <c r="B64" s="53" t="s">
        <v>948</v>
      </c>
      <c r="C64" s="61" t="s">
        <v>875</v>
      </c>
      <c r="D64" s="43" t="s">
        <v>721</v>
      </c>
      <c r="E64" s="28" t="s">
        <v>954</v>
      </c>
      <c r="F64" s="32">
        <v>42344000</v>
      </c>
      <c r="G64" s="32"/>
      <c r="H64" s="45">
        <f t="shared" ref="H64:H69" si="5">F64-G64</f>
        <v>42344000</v>
      </c>
      <c r="I64" s="62" t="s">
        <v>442</v>
      </c>
      <c r="J64" s="62"/>
      <c r="K64" s="63"/>
      <c r="L64" s="63"/>
      <c r="M64" s="52"/>
    </row>
    <row r="65" spans="1:16377" ht="28" x14ac:dyDescent="0.3">
      <c r="A65" s="48" t="s">
        <v>947</v>
      </c>
      <c r="B65" s="53" t="s">
        <v>948</v>
      </c>
      <c r="C65" s="61" t="s">
        <v>865</v>
      </c>
      <c r="D65" s="43" t="s">
        <v>721</v>
      </c>
      <c r="E65" s="28"/>
      <c r="F65" s="32">
        <f>37499923+5201702+2820616</f>
        <v>45522241</v>
      </c>
      <c r="H65" s="45">
        <f t="shared" si="5"/>
        <v>45522241</v>
      </c>
      <c r="I65" s="46" t="s">
        <v>442</v>
      </c>
      <c r="N65" s="30"/>
      <c r="O65" s="30"/>
      <c r="P65" s="66"/>
      <c r="Q65" s="67"/>
      <c r="R65" s="30"/>
      <c r="S65" s="43"/>
      <c r="T65" s="30"/>
      <c r="U65" s="66"/>
      <c r="V65" s="67"/>
      <c r="W65" s="30"/>
      <c r="X65" s="30"/>
      <c r="Y65" s="43"/>
      <c r="Z65" s="30"/>
      <c r="AA65" s="66"/>
      <c r="AB65" s="67"/>
      <c r="AC65" s="30"/>
      <c r="AD65" s="30"/>
      <c r="AE65" s="43"/>
      <c r="AF65" s="30"/>
      <c r="AG65" s="66"/>
      <c r="AH65" s="67"/>
      <c r="AI65" s="30"/>
      <c r="AJ65" s="30"/>
      <c r="AK65" s="43"/>
      <c r="AL65" s="30"/>
      <c r="AM65" s="66"/>
      <c r="AN65" s="67"/>
      <c r="AO65" s="30"/>
      <c r="AP65" s="30"/>
      <c r="AQ65" s="43"/>
      <c r="AR65" s="30"/>
      <c r="AS65" s="66"/>
      <c r="AT65" s="67"/>
      <c r="AU65" s="30"/>
      <c r="AV65" s="30"/>
      <c r="AW65" s="43"/>
      <c r="AX65" s="30"/>
      <c r="AY65" s="66"/>
      <c r="AZ65" s="67"/>
      <c r="BA65" s="30"/>
      <c r="BB65" s="30"/>
      <c r="BC65" s="43"/>
      <c r="BD65" s="30"/>
      <c r="BE65" s="66"/>
      <c r="BF65" s="67"/>
      <c r="BG65" s="30"/>
      <c r="BH65" s="30"/>
      <c r="BI65" s="43"/>
      <c r="BJ65" s="30"/>
      <c r="BK65" s="66"/>
      <c r="BL65" s="67"/>
      <c r="BM65" s="30"/>
      <c r="BN65" s="30"/>
      <c r="BO65" s="43"/>
      <c r="BP65" s="30"/>
      <c r="BQ65" s="66"/>
      <c r="BR65" s="67"/>
      <c r="BS65" s="30"/>
      <c r="BT65" s="30"/>
      <c r="BU65" s="43"/>
      <c r="BV65" s="30"/>
      <c r="BW65" s="66"/>
      <c r="BX65" s="67"/>
      <c r="BY65" s="30"/>
      <c r="BZ65" s="30"/>
      <c r="CA65" s="43"/>
      <c r="CB65" s="30"/>
      <c r="CC65" s="66"/>
      <c r="CD65" s="67"/>
      <c r="CE65" s="30"/>
      <c r="CF65" s="30"/>
      <c r="CG65" s="43"/>
      <c r="CH65" s="30"/>
      <c r="CI65" s="66"/>
      <c r="CJ65" s="67"/>
      <c r="CK65" s="30"/>
      <c r="CL65" s="30"/>
      <c r="CM65" s="43"/>
      <c r="CN65" s="30"/>
      <c r="CO65" s="66"/>
      <c r="CP65" s="67"/>
      <c r="CQ65" s="30"/>
      <c r="CR65" s="30"/>
      <c r="CS65" s="43"/>
      <c r="CT65" s="30"/>
      <c r="CU65" s="66"/>
      <c r="CV65" s="67"/>
      <c r="CW65" s="30"/>
      <c r="CX65" s="30"/>
      <c r="CY65" s="43"/>
      <c r="CZ65" s="30"/>
      <c r="DA65" s="66"/>
      <c r="DB65" s="67"/>
      <c r="DC65" s="30"/>
      <c r="DD65" s="30"/>
      <c r="DE65" s="43"/>
      <c r="DF65" s="30"/>
      <c r="DG65" s="66"/>
      <c r="DH65" s="67"/>
      <c r="DI65" s="30"/>
      <c r="DJ65" s="30"/>
      <c r="DK65" s="43"/>
      <c r="DL65" s="30"/>
      <c r="DM65" s="66"/>
      <c r="DN65" s="67"/>
      <c r="DO65" s="30"/>
      <c r="DP65" s="30"/>
      <c r="DQ65" s="43"/>
      <c r="DR65" s="30"/>
      <c r="DS65" s="66"/>
      <c r="DT65" s="67"/>
      <c r="DU65" s="30"/>
      <c r="DV65" s="30"/>
      <c r="DW65" s="43"/>
      <c r="DX65" s="30"/>
      <c r="DY65" s="66"/>
      <c r="DZ65" s="67"/>
      <c r="EA65" s="30"/>
      <c r="EB65" s="30"/>
      <c r="EC65" s="43"/>
      <c r="ED65" s="30"/>
      <c r="EE65" s="66"/>
      <c r="EF65" s="67"/>
      <c r="EG65" s="30"/>
      <c r="EH65" s="30"/>
      <c r="EI65" s="43"/>
      <c r="EJ65" s="30"/>
      <c r="EK65" s="66"/>
      <c r="EL65" s="67"/>
      <c r="EM65" s="30"/>
      <c r="EN65" s="30"/>
      <c r="EO65" s="43"/>
      <c r="EP65" s="30"/>
      <c r="EQ65" s="66"/>
      <c r="ER65" s="67"/>
      <c r="ES65" s="30"/>
      <c r="ET65" s="30"/>
      <c r="EU65" s="43"/>
      <c r="EV65" s="30"/>
      <c r="EW65" s="66"/>
      <c r="EX65" s="67"/>
      <c r="EY65" s="30"/>
      <c r="EZ65" s="30"/>
      <c r="FA65" s="43"/>
      <c r="FB65" s="30"/>
      <c r="FC65" s="66"/>
      <c r="FD65" s="67"/>
      <c r="FE65" s="30"/>
      <c r="FF65" s="30"/>
      <c r="FG65" s="43"/>
      <c r="FH65" s="30"/>
      <c r="FI65" s="66"/>
      <c r="FJ65" s="67"/>
      <c r="FK65" s="30"/>
      <c r="FL65" s="30"/>
      <c r="FM65" s="43"/>
      <c r="FN65" s="30"/>
      <c r="FO65" s="66"/>
      <c r="FP65" s="67"/>
      <c r="FQ65" s="30"/>
      <c r="FR65" s="30"/>
      <c r="FS65" s="43"/>
      <c r="FT65" s="30"/>
      <c r="FU65" s="66"/>
      <c r="FV65" s="67"/>
      <c r="FW65" s="30"/>
      <c r="FX65" s="30"/>
      <c r="FY65" s="43"/>
      <c r="FZ65" s="30"/>
      <c r="GA65" s="66"/>
      <c r="GB65" s="67"/>
      <c r="GC65" s="30"/>
      <c r="GD65" s="30"/>
      <c r="GE65" s="43"/>
      <c r="GF65" s="30"/>
      <c r="GG65" s="66"/>
      <c r="GH65" s="67"/>
      <c r="GI65" s="30"/>
      <c r="GJ65" s="30"/>
      <c r="GK65" s="43"/>
      <c r="GL65" s="30"/>
      <c r="GM65" s="66"/>
      <c r="GN65" s="67"/>
      <c r="GO65" s="30"/>
      <c r="GP65" s="30"/>
      <c r="GQ65" s="43"/>
      <c r="GR65" s="30"/>
      <c r="GS65" s="66"/>
      <c r="GT65" s="67"/>
      <c r="GU65" s="30"/>
      <c r="GV65" s="30"/>
      <c r="GW65" s="43"/>
      <c r="GX65" s="30"/>
      <c r="GY65" s="66"/>
      <c r="GZ65" s="67"/>
      <c r="HA65" s="30"/>
      <c r="HB65" s="30"/>
      <c r="HC65" s="43"/>
      <c r="HD65" s="30"/>
      <c r="HE65" s="66"/>
      <c r="HF65" s="67"/>
      <c r="HG65" s="30"/>
      <c r="HH65" s="30"/>
      <c r="HI65" s="43"/>
      <c r="HJ65" s="30"/>
      <c r="HK65" s="66"/>
      <c r="HL65" s="67"/>
      <c r="HM65" s="30"/>
      <c r="HN65" s="30"/>
      <c r="HO65" s="43"/>
      <c r="HP65" s="30"/>
      <c r="HQ65" s="66"/>
      <c r="HR65" s="67"/>
      <c r="HS65" s="30"/>
      <c r="HT65" s="30"/>
      <c r="HU65" s="43"/>
      <c r="HV65" s="30"/>
      <c r="HW65" s="66"/>
      <c r="HX65" s="67"/>
      <c r="HY65" s="30"/>
      <c r="HZ65" s="30"/>
      <c r="IA65" s="43"/>
      <c r="IB65" s="30"/>
      <c r="IC65" s="66"/>
      <c r="ID65" s="67"/>
      <c r="IE65" s="30"/>
      <c r="IF65" s="30"/>
      <c r="IG65" s="43"/>
      <c r="IH65" s="30"/>
      <c r="II65" s="66"/>
      <c r="IJ65" s="67"/>
      <c r="IK65" s="30"/>
      <c r="IL65" s="30"/>
      <c r="IM65" s="43"/>
      <c r="IN65" s="30"/>
      <c r="IO65" s="66"/>
      <c r="IP65" s="67"/>
      <c r="IQ65" s="30"/>
      <c r="IR65" s="30"/>
      <c r="IS65" s="43"/>
      <c r="IT65" s="30"/>
      <c r="IU65" s="66"/>
      <c r="IV65" s="67"/>
      <c r="IW65" s="30"/>
      <c r="IX65" s="30"/>
      <c r="IY65" s="43"/>
      <c r="IZ65" s="30"/>
      <c r="JA65" s="66"/>
      <c r="JB65" s="67"/>
      <c r="JC65" s="30"/>
      <c r="JD65" s="30"/>
      <c r="JE65" s="43"/>
      <c r="JF65" s="30"/>
      <c r="JG65" s="66"/>
      <c r="JH65" s="67"/>
      <c r="JI65" s="30"/>
      <c r="JJ65" s="30"/>
      <c r="JK65" s="43"/>
      <c r="JL65" s="30"/>
      <c r="JM65" s="66"/>
      <c r="JN65" s="67"/>
      <c r="JO65" s="30"/>
      <c r="JP65" s="30"/>
      <c r="JQ65" s="43"/>
      <c r="JR65" s="30"/>
      <c r="JS65" s="66"/>
      <c r="JT65" s="67"/>
      <c r="JU65" s="30"/>
      <c r="JV65" s="30"/>
      <c r="JW65" s="43"/>
      <c r="JX65" s="30"/>
      <c r="JY65" s="66"/>
      <c r="JZ65" s="67"/>
      <c r="KA65" s="30"/>
      <c r="KB65" s="30"/>
      <c r="KC65" s="43"/>
      <c r="KD65" s="30"/>
      <c r="KE65" s="66"/>
      <c r="KF65" s="67"/>
      <c r="KG65" s="30"/>
      <c r="KH65" s="30"/>
      <c r="KI65" s="43"/>
      <c r="KJ65" s="30"/>
      <c r="KK65" s="66"/>
      <c r="KL65" s="67"/>
      <c r="KM65" s="30"/>
      <c r="KN65" s="30"/>
      <c r="KO65" s="43"/>
      <c r="KP65" s="30"/>
      <c r="KQ65" s="66"/>
      <c r="KR65" s="67"/>
      <c r="KS65" s="30"/>
      <c r="KT65" s="30"/>
      <c r="KU65" s="43"/>
      <c r="KV65" s="30"/>
      <c r="KW65" s="66"/>
      <c r="KX65" s="67"/>
      <c r="KY65" s="30"/>
      <c r="KZ65" s="30"/>
      <c r="LA65" s="43"/>
      <c r="LB65" s="30"/>
      <c r="LC65" s="66"/>
      <c r="LD65" s="67"/>
      <c r="LE65" s="30"/>
      <c r="LF65" s="30"/>
      <c r="LG65" s="43"/>
      <c r="LH65" s="30"/>
      <c r="LI65" s="66"/>
      <c r="LJ65" s="67"/>
      <c r="LK65" s="30"/>
      <c r="LL65" s="30"/>
      <c r="LM65" s="43"/>
      <c r="LN65" s="30"/>
      <c r="LO65" s="66"/>
      <c r="LP65" s="67"/>
      <c r="LQ65" s="30"/>
      <c r="LR65" s="30"/>
      <c r="LS65" s="43"/>
      <c r="LT65" s="30"/>
      <c r="LU65" s="66"/>
      <c r="LV65" s="67"/>
      <c r="LW65" s="30"/>
      <c r="LX65" s="30"/>
      <c r="LY65" s="43"/>
      <c r="LZ65" s="30"/>
      <c r="MA65" s="66"/>
      <c r="MB65" s="67"/>
      <c r="MC65" s="30"/>
      <c r="MD65" s="30"/>
      <c r="ME65" s="43"/>
      <c r="MF65" s="30"/>
      <c r="MG65" s="66"/>
      <c r="MH65" s="67"/>
      <c r="MI65" s="30"/>
      <c r="MJ65" s="30"/>
      <c r="MK65" s="43"/>
      <c r="ML65" s="30"/>
      <c r="MM65" s="66"/>
      <c r="MN65" s="67"/>
      <c r="MO65" s="30"/>
      <c r="MP65" s="30"/>
      <c r="MQ65" s="43"/>
      <c r="MR65" s="30"/>
      <c r="MS65" s="66"/>
      <c r="MT65" s="67"/>
      <c r="MU65" s="30"/>
      <c r="MV65" s="30"/>
      <c r="MW65" s="43"/>
      <c r="MX65" s="30"/>
      <c r="MY65" s="66"/>
      <c r="MZ65" s="67"/>
      <c r="NA65" s="30"/>
      <c r="NB65" s="30"/>
      <c r="NC65" s="43"/>
      <c r="ND65" s="30"/>
      <c r="NE65" s="66"/>
      <c r="NF65" s="67"/>
      <c r="NG65" s="30"/>
      <c r="NH65" s="30"/>
      <c r="NI65" s="43"/>
      <c r="NJ65" s="30"/>
      <c r="NK65" s="66"/>
      <c r="NL65" s="67"/>
      <c r="NM65" s="30"/>
      <c r="NN65" s="30"/>
      <c r="NO65" s="43"/>
      <c r="NP65" s="30"/>
      <c r="NQ65" s="66"/>
      <c r="NR65" s="67"/>
      <c r="NS65" s="30"/>
      <c r="NT65" s="30"/>
      <c r="NU65" s="43"/>
      <c r="NV65" s="30"/>
      <c r="NW65" s="66"/>
      <c r="NX65" s="67"/>
      <c r="NY65" s="30"/>
      <c r="NZ65" s="30"/>
      <c r="OA65" s="43"/>
      <c r="OB65" s="30"/>
      <c r="OC65" s="66"/>
      <c r="OD65" s="67"/>
      <c r="OE65" s="30"/>
      <c r="OF65" s="30"/>
      <c r="OG65" s="43"/>
      <c r="OH65" s="30"/>
      <c r="OI65" s="66"/>
      <c r="OJ65" s="67"/>
      <c r="OK65" s="30"/>
      <c r="OL65" s="30"/>
      <c r="OM65" s="43"/>
      <c r="ON65" s="30"/>
      <c r="OO65" s="66"/>
      <c r="OP65" s="67"/>
      <c r="OQ65" s="30"/>
      <c r="OR65" s="30"/>
      <c r="OS65" s="43"/>
      <c r="OT65" s="30"/>
      <c r="OU65" s="66"/>
      <c r="OV65" s="67"/>
      <c r="OW65" s="30"/>
      <c r="OX65" s="30"/>
      <c r="OY65" s="43"/>
      <c r="OZ65" s="30"/>
      <c r="PA65" s="66"/>
      <c r="PB65" s="67"/>
      <c r="PC65" s="30"/>
      <c r="PD65" s="30"/>
      <c r="PE65" s="43"/>
      <c r="PF65" s="30"/>
      <c r="PG65" s="66"/>
      <c r="PH65" s="67"/>
      <c r="PI65" s="30"/>
      <c r="PJ65" s="30"/>
      <c r="PK65" s="43"/>
      <c r="PL65" s="30"/>
      <c r="PM65" s="66"/>
      <c r="PN65" s="67"/>
      <c r="PO65" s="30"/>
      <c r="PP65" s="30"/>
      <c r="PQ65" s="43"/>
      <c r="PR65" s="30"/>
      <c r="PS65" s="66"/>
      <c r="PT65" s="67"/>
      <c r="PU65" s="30"/>
      <c r="PV65" s="30"/>
      <c r="PW65" s="43"/>
      <c r="PX65" s="30"/>
      <c r="PY65" s="66"/>
      <c r="PZ65" s="67"/>
      <c r="QA65" s="30"/>
      <c r="QB65" s="30"/>
      <c r="QC65" s="43"/>
      <c r="QD65" s="30"/>
      <c r="QE65" s="66"/>
      <c r="QF65" s="67"/>
      <c r="QG65" s="30"/>
      <c r="QH65" s="30"/>
      <c r="QI65" s="43"/>
      <c r="QJ65" s="30"/>
      <c r="QK65" s="66"/>
      <c r="QL65" s="67"/>
      <c r="QM65" s="30"/>
      <c r="QN65" s="30"/>
      <c r="QO65" s="43"/>
      <c r="QP65" s="30"/>
      <c r="QQ65" s="66"/>
      <c r="QR65" s="67"/>
      <c r="QS65" s="30"/>
      <c r="QT65" s="30"/>
      <c r="QU65" s="43"/>
      <c r="QV65" s="30"/>
      <c r="QW65" s="66"/>
      <c r="QX65" s="67"/>
      <c r="QY65" s="30"/>
      <c r="QZ65" s="30"/>
      <c r="RA65" s="43"/>
      <c r="RB65" s="30"/>
      <c r="RC65" s="66"/>
      <c r="RD65" s="67"/>
      <c r="RE65" s="30"/>
      <c r="RF65" s="30"/>
      <c r="RG65" s="43"/>
      <c r="RH65" s="30"/>
      <c r="RI65" s="66"/>
      <c r="RJ65" s="67"/>
      <c r="RK65" s="30"/>
      <c r="RL65" s="30"/>
      <c r="RM65" s="43"/>
      <c r="RN65" s="30"/>
      <c r="RO65" s="66"/>
      <c r="RP65" s="67"/>
      <c r="RQ65" s="30"/>
      <c r="RR65" s="30"/>
      <c r="RS65" s="43"/>
      <c r="RT65" s="30"/>
      <c r="RU65" s="66"/>
      <c r="RV65" s="67"/>
      <c r="RW65" s="30"/>
      <c r="RX65" s="30"/>
      <c r="RY65" s="43"/>
      <c r="RZ65" s="30"/>
      <c r="SA65" s="66"/>
      <c r="SB65" s="67"/>
      <c r="SC65" s="30"/>
      <c r="SD65" s="30"/>
      <c r="SE65" s="43"/>
      <c r="SF65" s="30"/>
      <c r="SG65" s="66"/>
      <c r="SH65" s="67"/>
      <c r="SI65" s="30"/>
      <c r="SJ65" s="30"/>
      <c r="SK65" s="43"/>
      <c r="SL65" s="30"/>
      <c r="SM65" s="66"/>
      <c r="SN65" s="67"/>
      <c r="SO65" s="30"/>
      <c r="SP65" s="30"/>
      <c r="SQ65" s="43"/>
      <c r="SR65" s="30"/>
      <c r="SS65" s="66"/>
      <c r="ST65" s="67"/>
      <c r="SU65" s="30"/>
      <c r="SV65" s="30"/>
      <c r="SW65" s="43"/>
      <c r="SX65" s="30"/>
      <c r="SY65" s="66"/>
      <c r="SZ65" s="67"/>
      <c r="TA65" s="30"/>
      <c r="TB65" s="30"/>
      <c r="TC65" s="43"/>
      <c r="TD65" s="30"/>
      <c r="TE65" s="66"/>
      <c r="TF65" s="67"/>
      <c r="TG65" s="30"/>
      <c r="TH65" s="30"/>
      <c r="TI65" s="43"/>
      <c r="TJ65" s="30"/>
      <c r="TK65" s="66"/>
      <c r="TL65" s="67"/>
      <c r="TM65" s="30"/>
      <c r="TN65" s="30"/>
      <c r="TO65" s="43"/>
      <c r="TP65" s="30"/>
      <c r="TQ65" s="66"/>
      <c r="TR65" s="67"/>
      <c r="TS65" s="30"/>
      <c r="TT65" s="30"/>
      <c r="TU65" s="43"/>
      <c r="TV65" s="30"/>
      <c r="TW65" s="66"/>
      <c r="TX65" s="67"/>
      <c r="TY65" s="30"/>
      <c r="TZ65" s="30"/>
      <c r="UA65" s="43"/>
      <c r="UB65" s="30"/>
      <c r="UC65" s="66"/>
      <c r="UD65" s="67"/>
      <c r="UE65" s="30"/>
      <c r="UF65" s="30"/>
      <c r="UG65" s="43"/>
      <c r="UH65" s="30"/>
      <c r="UI65" s="66"/>
      <c r="UJ65" s="67"/>
      <c r="UK65" s="30"/>
      <c r="UL65" s="30"/>
      <c r="UM65" s="43"/>
      <c r="UN65" s="30"/>
      <c r="UO65" s="66"/>
      <c r="UP65" s="67"/>
      <c r="UQ65" s="30"/>
      <c r="UR65" s="30"/>
      <c r="US65" s="43"/>
      <c r="UT65" s="30"/>
      <c r="UU65" s="66"/>
      <c r="UV65" s="67"/>
      <c r="UW65" s="30"/>
      <c r="UX65" s="30"/>
      <c r="UY65" s="43"/>
      <c r="UZ65" s="30"/>
      <c r="VA65" s="66"/>
      <c r="VB65" s="67"/>
      <c r="VC65" s="30"/>
      <c r="VD65" s="30"/>
      <c r="VE65" s="43"/>
      <c r="VF65" s="30"/>
      <c r="VG65" s="66"/>
      <c r="VH65" s="67"/>
      <c r="VI65" s="30"/>
      <c r="VJ65" s="30"/>
      <c r="VK65" s="43"/>
      <c r="VL65" s="30"/>
      <c r="VM65" s="66"/>
      <c r="VN65" s="67"/>
      <c r="VO65" s="30"/>
      <c r="VP65" s="30"/>
      <c r="VQ65" s="43"/>
      <c r="VR65" s="30"/>
      <c r="VS65" s="66"/>
      <c r="VT65" s="67"/>
      <c r="VU65" s="30"/>
      <c r="VV65" s="30"/>
      <c r="VW65" s="43"/>
      <c r="VX65" s="30"/>
      <c r="VY65" s="66"/>
      <c r="VZ65" s="67"/>
      <c r="WA65" s="30"/>
      <c r="WB65" s="30"/>
      <c r="WC65" s="43"/>
      <c r="WD65" s="30"/>
      <c r="WE65" s="66"/>
      <c r="WF65" s="67"/>
      <c r="WG65" s="30"/>
      <c r="WH65" s="30"/>
      <c r="WI65" s="43"/>
      <c r="WJ65" s="30"/>
      <c r="WK65" s="66"/>
      <c r="WL65" s="67"/>
      <c r="WM65" s="30"/>
      <c r="WN65" s="30"/>
      <c r="WO65" s="43"/>
      <c r="WP65" s="30"/>
      <c r="WQ65" s="66"/>
      <c r="WR65" s="67"/>
      <c r="WS65" s="30"/>
      <c r="WT65" s="30"/>
      <c r="WU65" s="43"/>
      <c r="WV65" s="30"/>
      <c r="WW65" s="66"/>
      <c r="WX65" s="67"/>
      <c r="WY65" s="30"/>
      <c r="WZ65" s="30"/>
      <c r="XA65" s="43"/>
      <c r="XB65" s="30"/>
      <c r="XC65" s="66"/>
      <c r="XD65" s="67"/>
      <c r="XE65" s="30"/>
      <c r="XF65" s="30"/>
      <c r="XG65" s="43"/>
      <c r="XH65" s="30"/>
      <c r="XI65" s="66"/>
      <c r="XJ65" s="67"/>
      <c r="XK65" s="30"/>
      <c r="XL65" s="30"/>
      <c r="XM65" s="43"/>
      <c r="XN65" s="30"/>
      <c r="XO65" s="66"/>
      <c r="XP65" s="67"/>
      <c r="XQ65" s="30"/>
      <c r="XR65" s="30"/>
      <c r="XS65" s="43"/>
      <c r="XT65" s="30"/>
      <c r="XU65" s="66"/>
      <c r="XV65" s="67"/>
      <c r="XW65" s="30"/>
      <c r="XX65" s="30"/>
      <c r="XY65" s="43"/>
      <c r="XZ65" s="30"/>
      <c r="YA65" s="66"/>
      <c r="YB65" s="67"/>
      <c r="YC65" s="30"/>
      <c r="YD65" s="30"/>
      <c r="YE65" s="43"/>
      <c r="YF65" s="30"/>
      <c r="YG65" s="66"/>
      <c r="YH65" s="67"/>
      <c r="YI65" s="30"/>
      <c r="YJ65" s="30"/>
      <c r="YK65" s="43"/>
      <c r="YL65" s="30"/>
      <c r="YM65" s="66"/>
      <c r="YN65" s="67"/>
      <c r="YO65" s="30"/>
      <c r="YP65" s="30"/>
      <c r="YQ65" s="43"/>
      <c r="YR65" s="30"/>
      <c r="YS65" s="66"/>
      <c r="YT65" s="67"/>
      <c r="YU65" s="30"/>
      <c r="YV65" s="30"/>
      <c r="YW65" s="43"/>
      <c r="YX65" s="30"/>
      <c r="YY65" s="66"/>
      <c r="YZ65" s="67"/>
      <c r="ZA65" s="30"/>
      <c r="ZB65" s="30"/>
      <c r="ZC65" s="43"/>
      <c r="ZD65" s="30"/>
      <c r="ZE65" s="66"/>
      <c r="ZF65" s="67"/>
      <c r="ZG65" s="30"/>
      <c r="ZH65" s="30"/>
      <c r="ZI65" s="43"/>
      <c r="ZJ65" s="30"/>
      <c r="ZK65" s="66"/>
      <c r="ZL65" s="67"/>
      <c r="ZM65" s="30"/>
      <c r="ZN65" s="30"/>
      <c r="ZO65" s="43"/>
      <c r="ZP65" s="30"/>
      <c r="ZQ65" s="66"/>
      <c r="ZR65" s="67"/>
      <c r="ZS65" s="30"/>
      <c r="ZT65" s="30"/>
      <c r="ZU65" s="43"/>
      <c r="ZV65" s="30"/>
      <c r="ZW65" s="66"/>
      <c r="ZX65" s="67"/>
      <c r="ZY65" s="30"/>
      <c r="ZZ65" s="30"/>
      <c r="AAA65" s="43"/>
      <c r="AAB65" s="30"/>
      <c r="AAC65" s="66"/>
      <c r="AAD65" s="67"/>
      <c r="AAE65" s="30"/>
      <c r="AAF65" s="30"/>
      <c r="AAG65" s="43"/>
      <c r="AAH65" s="30"/>
      <c r="AAI65" s="66"/>
      <c r="AAJ65" s="67"/>
      <c r="AAK65" s="30"/>
      <c r="AAL65" s="30"/>
      <c r="AAM65" s="43"/>
      <c r="AAN65" s="30"/>
      <c r="AAO65" s="66"/>
      <c r="AAP65" s="67"/>
      <c r="AAQ65" s="30"/>
      <c r="AAR65" s="30"/>
      <c r="AAS65" s="43"/>
      <c r="AAT65" s="30"/>
      <c r="AAU65" s="66"/>
      <c r="AAV65" s="67"/>
      <c r="AAW65" s="30"/>
      <c r="AAX65" s="30"/>
      <c r="AAY65" s="43"/>
      <c r="AAZ65" s="30"/>
      <c r="ABA65" s="66"/>
      <c r="ABB65" s="67"/>
      <c r="ABC65" s="30"/>
      <c r="ABD65" s="30"/>
      <c r="ABE65" s="43"/>
      <c r="ABF65" s="30"/>
      <c r="ABG65" s="66"/>
      <c r="ABH65" s="67"/>
      <c r="ABI65" s="30"/>
      <c r="ABJ65" s="30"/>
      <c r="ABK65" s="43"/>
      <c r="ABL65" s="30"/>
      <c r="ABM65" s="66"/>
      <c r="ABN65" s="67"/>
      <c r="ABO65" s="30"/>
      <c r="ABP65" s="30"/>
      <c r="ABQ65" s="43"/>
      <c r="ABR65" s="30"/>
      <c r="ABS65" s="66"/>
      <c r="ABT65" s="67"/>
      <c r="ABU65" s="30"/>
      <c r="ABV65" s="30"/>
      <c r="ABW65" s="43"/>
      <c r="ABX65" s="30"/>
      <c r="ABY65" s="66"/>
      <c r="ABZ65" s="67"/>
      <c r="ACA65" s="30"/>
      <c r="ACB65" s="30"/>
      <c r="ACC65" s="43"/>
      <c r="ACD65" s="30"/>
      <c r="ACE65" s="66"/>
      <c r="ACF65" s="67"/>
      <c r="ACG65" s="30"/>
      <c r="ACH65" s="30"/>
      <c r="ACI65" s="43"/>
      <c r="ACJ65" s="30"/>
      <c r="ACK65" s="66"/>
      <c r="ACL65" s="67"/>
      <c r="ACM65" s="30"/>
      <c r="ACN65" s="30"/>
      <c r="ACO65" s="43"/>
      <c r="ACP65" s="30"/>
      <c r="ACQ65" s="66"/>
      <c r="ACR65" s="67"/>
      <c r="ACS65" s="30"/>
      <c r="ACT65" s="30"/>
      <c r="ACU65" s="43"/>
      <c r="ACV65" s="30"/>
      <c r="ACW65" s="66"/>
      <c r="ACX65" s="67"/>
      <c r="ACY65" s="30"/>
      <c r="ACZ65" s="30"/>
      <c r="ADA65" s="43"/>
      <c r="ADB65" s="30"/>
      <c r="ADC65" s="66"/>
      <c r="ADD65" s="67"/>
      <c r="ADE65" s="30"/>
      <c r="ADF65" s="30"/>
      <c r="ADG65" s="43"/>
      <c r="ADH65" s="30"/>
      <c r="ADI65" s="66"/>
      <c r="ADJ65" s="67"/>
      <c r="ADK65" s="30"/>
      <c r="ADL65" s="30"/>
      <c r="ADM65" s="43"/>
      <c r="ADN65" s="30"/>
      <c r="ADO65" s="66"/>
      <c r="ADP65" s="67"/>
      <c r="ADQ65" s="30"/>
      <c r="ADR65" s="30"/>
      <c r="ADS65" s="43"/>
      <c r="ADT65" s="30"/>
      <c r="ADU65" s="66"/>
      <c r="ADV65" s="67"/>
      <c r="ADW65" s="30"/>
      <c r="ADX65" s="30"/>
      <c r="ADY65" s="43"/>
      <c r="ADZ65" s="30"/>
      <c r="AEA65" s="66"/>
      <c r="AEB65" s="67"/>
      <c r="AEC65" s="30"/>
      <c r="AED65" s="30"/>
      <c r="AEE65" s="43"/>
      <c r="AEF65" s="30"/>
      <c r="AEG65" s="66"/>
      <c r="AEH65" s="67"/>
      <c r="AEI65" s="30"/>
      <c r="AEJ65" s="30"/>
      <c r="AEK65" s="43"/>
      <c r="AEL65" s="30"/>
      <c r="AEM65" s="66"/>
      <c r="AEN65" s="67"/>
      <c r="AEO65" s="30"/>
      <c r="AEP65" s="30"/>
      <c r="AEQ65" s="43"/>
      <c r="AER65" s="30"/>
      <c r="AES65" s="66"/>
      <c r="AET65" s="67"/>
      <c r="AEU65" s="30"/>
      <c r="AEV65" s="30"/>
      <c r="AEW65" s="43"/>
      <c r="AEX65" s="30"/>
      <c r="AEY65" s="66"/>
      <c r="AEZ65" s="67"/>
      <c r="AFA65" s="30"/>
      <c r="AFB65" s="30"/>
      <c r="AFC65" s="43"/>
      <c r="AFD65" s="30"/>
      <c r="AFE65" s="66"/>
      <c r="AFF65" s="67"/>
      <c r="AFG65" s="30"/>
      <c r="AFH65" s="30"/>
      <c r="AFI65" s="43"/>
      <c r="AFJ65" s="30"/>
      <c r="AFK65" s="66"/>
      <c r="AFL65" s="67"/>
      <c r="AFM65" s="30"/>
      <c r="AFN65" s="30"/>
      <c r="AFO65" s="43"/>
      <c r="AFP65" s="30"/>
      <c r="AFQ65" s="66"/>
      <c r="AFR65" s="67"/>
      <c r="AFS65" s="30"/>
      <c r="AFT65" s="30"/>
      <c r="AFU65" s="43"/>
      <c r="AFV65" s="30"/>
      <c r="AFW65" s="66"/>
      <c r="AFX65" s="67"/>
      <c r="AFY65" s="30"/>
      <c r="AFZ65" s="30"/>
      <c r="AGA65" s="43"/>
      <c r="AGB65" s="30"/>
      <c r="AGC65" s="66"/>
      <c r="AGD65" s="67"/>
      <c r="AGE65" s="30"/>
      <c r="AGF65" s="30"/>
      <c r="AGG65" s="43"/>
      <c r="AGH65" s="30"/>
      <c r="AGI65" s="66"/>
      <c r="AGJ65" s="67"/>
      <c r="AGK65" s="30"/>
      <c r="AGL65" s="30"/>
      <c r="AGM65" s="43"/>
      <c r="AGN65" s="30"/>
      <c r="AGO65" s="66"/>
      <c r="AGP65" s="67"/>
      <c r="AGQ65" s="30"/>
      <c r="AGR65" s="30"/>
      <c r="AGS65" s="43"/>
      <c r="AGT65" s="30"/>
      <c r="AGU65" s="66"/>
      <c r="AGV65" s="67"/>
      <c r="AGW65" s="30"/>
      <c r="AGX65" s="30"/>
      <c r="AGY65" s="43"/>
      <c r="AGZ65" s="30"/>
      <c r="AHA65" s="66"/>
      <c r="AHB65" s="67"/>
      <c r="AHC65" s="30"/>
      <c r="AHD65" s="30"/>
      <c r="AHE65" s="43"/>
      <c r="AHF65" s="30"/>
      <c r="AHG65" s="66"/>
      <c r="AHH65" s="67"/>
      <c r="AHI65" s="30"/>
      <c r="AHJ65" s="30"/>
      <c r="AHK65" s="43"/>
      <c r="AHL65" s="30"/>
      <c r="AHM65" s="66"/>
      <c r="AHN65" s="67"/>
      <c r="AHO65" s="30"/>
      <c r="AHP65" s="30"/>
      <c r="AHQ65" s="43"/>
      <c r="AHR65" s="30"/>
      <c r="AHS65" s="66"/>
      <c r="AHT65" s="67"/>
      <c r="AHU65" s="30"/>
      <c r="AHV65" s="30"/>
      <c r="AHW65" s="43"/>
      <c r="AHX65" s="30"/>
      <c r="AHY65" s="66"/>
      <c r="AHZ65" s="67"/>
      <c r="AIA65" s="30"/>
      <c r="AIB65" s="30"/>
      <c r="AIC65" s="43"/>
      <c r="AID65" s="30"/>
      <c r="AIE65" s="66"/>
      <c r="AIF65" s="67"/>
      <c r="AIG65" s="30"/>
      <c r="AIH65" s="30"/>
      <c r="AII65" s="43"/>
      <c r="AIJ65" s="30"/>
      <c r="AIK65" s="66"/>
      <c r="AIL65" s="67"/>
      <c r="AIM65" s="30"/>
      <c r="AIN65" s="30"/>
      <c r="AIO65" s="43"/>
      <c r="AIP65" s="30"/>
      <c r="AIQ65" s="66"/>
      <c r="AIR65" s="67"/>
      <c r="AIS65" s="30"/>
      <c r="AIT65" s="30"/>
      <c r="AIU65" s="43"/>
      <c r="AIV65" s="30"/>
      <c r="AIW65" s="66"/>
      <c r="AIX65" s="67"/>
      <c r="AIY65" s="30"/>
      <c r="AIZ65" s="30"/>
      <c r="AJA65" s="43"/>
      <c r="AJB65" s="30"/>
      <c r="AJC65" s="66"/>
      <c r="AJD65" s="67"/>
      <c r="AJE65" s="30"/>
      <c r="AJF65" s="30"/>
      <c r="AJG65" s="43"/>
      <c r="AJH65" s="30"/>
      <c r="AJI65" s="66"/>
      <c r="AJJ65" s="67"/>
      <c r="AJK65" s="30"/>
      <c r="AJL65" s="30"/>
      <c r="AJM65" s="43"/>
      <c r="AJN65" s="30"/>
      <c r="AJO65" s="66"/>
      <c r="AJP65" s="67"/>
      <c r="AJQ65" s="30"/>
      <c r="AJR65" s="30"/>
      <c r="AJS65" s="43"/>
      <c r="AJT65" s="30"/>
      <c r="AJU65" s="66"/>
      <c r="AJV65" s="67"/>
      <c r="AJW65" s="30"/>
      <c r="AJX65" s="30"/>
      <c r="AJY65" s="43"/>
      <c r="AJZ65" s="30"/>
      <c r="AKA65" s="66"/>
      <c r="AKB65" s="67"/>
      <c r="AKC65" s="30"/>
      <c r="AKD65" s="30"/>
      <c r="AKE65" s="43"/>
      <c r="AKF65" s="30"/>
      <c r="AKG65" s="66"/>
      <c r="AKH65" s="67"/>
      <c r="AKI65" s="30"/>
      <c r="AKJ65" s="30"/>
      <c r="AKK65" s="43"/>
      <c r="AKL65" s="30"/>
      <c r="AKM65" s="66"/>
      <c r="AKN65" s="67"/>
      <c r="AKO65" s="30"/>
      <c r="AKP65" s="30"/>
      <c r="AKQ65" s="43"/>
      <c r="AKR65" s="30"/>
      <c r="AKS65" s="66"/>
      <c r="AKT65" s="67"/>
      <c r="AKU65" s="30"/>
      <c r="AKV65" s="30"/>
      <c r="AKW65" s="43"/>
      <c r="AKX65" s="30"/>
      <c r="AKY65" s="66"/>
      <c r="AKZ65" s="67"/>
      <c r="ALA65" s="30"/>
      <c r="ALB65" s="30"/>
      <c r="ALC65" s="43"/>
      <c r="ALD65" s="30"/>
      <c r="ALE65" s="66"/>
      <c r="ALF65" s="67"/>
      <c r="ALG65" s="30"/>
      <c r="ALH65" s="30"/>
      <c r="ALI65" s="43"/>
      <c r="ALJ65" s="30"/>
      <c r="ALK65" s="66"/>
      <c r="ALL65" s="67"/>
      <c r="ALM65" s="30"/>
      <c r="ALN65" s="30"/>
      <c r="ALO65" s="43"/>
      <c r="ALP65" s="30"/>
      <c r="ALQ65" s="66"/>
      <c r="ALR65" s="67"/>
      <c r="ALS65" s="30"/>
      <c r="ALT65" s="30"/>
      <c r="ALU65" s="43"/>
      <c r="ALV65" s="30"/>
      <c r="ALW65" s="66"/>
      <c r="ALX65" s="67"/>
      <c r="ALY65" s="30"/>
      <c r="ALZ65" s="30"/>
      <c r="AMA65" s="43"/>
      <c r="AMB65" s="30"/>
      <c r="AMC65" s="66"/>
      <c r="AMD65" s="67"/>
      <c r="AME65" s="30"/>
      <c r="AMF65" s="30"/>
      <c r="AMG65" s="43"/>
      <c r="AMH65" s="30"/>
      <c r="AMI65" s="66"/>
      <c r="AMJ65" s="67"/>
      <c r="AMK65" s="30"/>
      <c r="AML65" s="30"/>
      <c r="AMM65" s="43"/>
      <c r="AMN65" s="30"/>
      <c r="AMO65" s="66"/>
      <c r="AMP65" s="67"/>
      <c r="AMQ65" s="30"/>
      <c r="AMR65" s="30"/>
      <c r="AMS65" s="43"/>
      <c r="AMT65" s="30"/>
      <c r="AMU65" s="66"/>
      <c r="AMV65" s="67"/>
      <c r="AMW65" s="30"/>
      <c r="AMX65" s="30"/>
      <c r="AMY65" s="43"/>
      <c r="AMZ65" s="30"/>
      <c r="ANA65" s="66"/>
      <c r="ANB65" s="67"/>
      <c r="ANC65" s="30"/>
      <c r="AND65" s="30"/>
      <c r="ANE65" s="43"/>
      <c r="ANF65" s="30"/>
      <c r="ANG65" s="66"/>
      <c r="ANH65" s="67"/>
      <c r="ANI65" s="30"/>
      <c r="ANJ65" s="30"/>
      <c r="ANK65" s="43"/>
      <c r="ANL65" s="30"/>
      <c r="ANM65" s="66"/>
      <c r="ANN65" s="67"/>
      <c r="ANO65" s="30"/>
      <c r="ANP65" s="30"/>
      <c r="ANQ65" s="43"/>
      <c r="ANR65" s="30"/>
      <c r="ANS65" s="66"/>
      <c r="ANT65" s="67"/>
      <c r="ANU65" s="30"/>
      <c r="ANV65" s="30"/>
      <c r="ANW65" s="43"/>
      <c r="ANX65" s="30"/>
      <c r="ANY65" s="66"/>
      <c r="ANZ65" s="67"/>
      <c r="AOA65" s="30"/>
      <c r="AOB65" s="30"/>
      <c r="AOC65" s="43"/>
      <c r="AOD65" s="30"/>
      <c r="AOE65" s="66"/>
      <c r="AOF65" s="67"/>
      <c r="AOG65" s="30"/>
      <c r="AOH65" s="30"/>
      <c r="AOI65" s="43"/>
      <c r="AOJ65" s="30"/>
      <c r="AOK65" s="66"/>
      <c r="AOL65" s="67"/>
      <c r="AOM65" s="30"/>
      <c r="AON65" s="30"/>
      <c r="AOO65" s="43"/>
      <c r="AOP65" s="30"/>
      <c r="AOQ65" s="66"/>
      <c r="AOR65" s="67"/>
      <c r="AOS65" s="30"/>
      <c r="AOT65" s="30"/>
      <c r="AOU65" s="43"/>
      <c r="AOV65" s="30"/>
      <c r="AOW65" s="66"/>
      <c r="AOX65" s="67"/>
      <c r="AOY65" s="30"/>
      <c r="AOZ65" s="30"/>
      <c r="APA65" s="43"/>
      <c r="APB65" s="30"/>
      <c r="APC65" s="66"/>
      <c r="APD65" s="67"/>
      <c r="APE65" s="30"/>
      <c r="APF65" s="30"/>
      <c r="APG65" s="43"/>
      <c r="APH65" s="30"/>
      <c r="API65" s="66"/>
      <c r="APJ65" s="67"/>
      <c r="APK65" s="30"/>
      <c r="APL65" s="30"/>
      <c r="APM65" s="43"/>
      <c r="APN65" s="30"/>
      <c r="APO65" s="66"/>
      <c r="APP65" s="67"/>
      <c r="APQ65" s="30"/>
      <c r="APR65" s="30"/>
      <c r="APS65" s="43"/>
      <c r="APT65" s="30"/>
      <c r="APU65" s="66"/>
      <c r="APV65" s="67"/>
      <c r="APW65" s="30"/>
      <c r="APX65" s="30"/>
      <c r="APY65" s="43"/>
      <c r="APZ65" s="30"/>
      <c r="AQA65" s="66"/>
      <c r="AQB65" s="67"/>
      <c r="AQC65" s="30"/>
      <c r="AQD65" s="30"/>
      <c r="AQE65" s="43"/>
      <c r="AQF65" s="30"/>
      <c r="AQG65" s="66"/>
      <c r="AQH65" s="67"/>
      <c r="AQI65" s="30"/>
      <c r="AQJ65" s="30"/>
      <c r="AQK65" s="43"/>
      <c r="AQL65" s="30"/>
      <c r="AQM65" s="66"/>
      <c r="AQN65" s="67"/>
      <c r="AQO65" s="30"/>
      <c r="AQP65" s="30"/>
      <c r="AQQ65" s="43"/>
      <c r="AQR65" s="30"/>
      <c r="AQS65" s="66"/>
      <c r="AQT65" s="67"/>
      <c r="AQU65" s="30"/>
      <c r="AQV65" s="30"/>
      <c r="AQW65" s="43"/>
      <c r="AQX65" s="30"/>
      <c r="AQY65" s="66"/>
      <c r="AQZ65" s="67"/>
      <c r="ARA65" s="30"/>
      <c r="ARB65" s="30"/>
      <c r="ARC65" s="43"/>
      <c r="ARD65" s="30"/>
      <c r="ARE65" s="66"/>
      <c r="ARF65" s="67"/>
      <c r="ARG65" s="30"/>
      <c r="ARH65" s="30"/>
      <c r="ARI65" s="43"/>
      <c r="ARJ65" s="30"/>
      <c r="ARK65" s="66"/>
      <c r="ARL65" s="67"/>
      <c r="ARM65" s="30"/>
      <c r="ARN65" s="30"/>
      <c r="ARO65" s="43"/>
      <c r="ARP65" s="30"/>
      <c r="ARQ65" s="66"/>
      <c r="ARR65" s="67"/>
      <c r="ARS65" s="30"/>
      <c r="ART65" s="30"/>
      <c r="ARU65" s="43"/>
      <c r="ARV65" s="30"/>
      <c r="ARW65" s="66"/>
      <c r="ARX65" s="67"/>
      <c r="ARY65" s="30"/>
      <c r="ARZ65" s="30"/>
      <c r="ASA65" s="43"/>
      <c r="ASB65" s="30"/>
      <c r="ASC65" s="66"/>
      <c r="ASD65" s="67"/>
      <c r="ASE65" s="30"/>
      <c r="ASF65" s="30"/>
      <c r="ASG65" s="43"/>
      <c r="ASH65" s="30"/>
      <c r="ASI65" s="66"/>
      <c r="ASJ65" s="67"/>
      <c r="ASK65" s="30"/>
      <c r="ASL65" s="30"/>
      <c r="ASM65" s="43"/>
      <c r="ASN65" s="30"/>
      <c r="ASO65" s="66"/>
      <c r="ASP65" s="67"/>
      <c r="ASQ65" s="30"/>
      <c r="ASR65" s="30"/>
      <c r="ASS65" s="43"/>
      <c r="AST65" s="30"/>
      <c r="ASU65" s="66"/>
      <c r="ASV65" s="67"/>
      <c r="ASW65" s="30"/>
      <c r="ASX65" s="30"/>
      <c r="ASY65" s="43"/>
      <c r="ASZ65" s="30"/>
      <c r="ATA65" s="66"/>
      <c r="ATB65" s="67"/>
      <c r="ATC65" s="30"/>
      <c r="ATD65" s="30"/>
      <c r="ATE65" s="43"/>
      <c r="ATF65" s="30"/>
      <c r="ATG65" s="66"/>
      <c r="ATH65" s="67"/>
      <c r="ATI65" s="30"/>
      <c r="ATJ65" s="30"/>
      <c r="ATK65" s="43"/>
      <c r="ATL65" s="30"/>
      <c r="ATM65" s="66"/>
      <c r="ATN65" s="67"/>
      <c r="ATO65" s="30"/>
      <c r="ATP65" s="30"/>
      <c r="ATQ65" s="43"/>
      <c r="ATR65" s="30"/>
      <c r="ATS65" s="66"/>
      <c r="ATT65" s="67"/>
      <c r="ATU65" s="30"/>
      <c r="ATV65" s="30"/>
      <c r="ATW65" s="43"/>
      <c r="ATX65" s="30"/>
      <c r="ATY65" s="66"/>
      <c r="ATZ65" s="67"/>
      <c r="AUA65" s="30"/>
      <c r="AUB65" s="30"/>
      <c r="AUC65" s="43"/>
      <c r="AUD65" s="30"/>
      <c r="AUE65" s="66"/>
      <c r="AUF65" s="67"/>
      <c r="AUG65" s="30"/>
      <c r="AUH65" s="30"/>
      <c r="AUI65" s="43"/>
      <c r="AUJ65" s="30"/>
      <c r="AUK65" s="66"/>
      <c r="AUL65" s="67"/>
      <c r="AUM65" s="30"/>
      <c r="AUN65" s="30"/>
      <c r="AUO65" s="43"/>
      <c r="AUP65" s="30"/>
      <c r="AUQ65" s="66"/>
      <c r="AUR65" s="67"/>
      <c r="AUS65" s="30"/>
      <c r="AUT65" s="30"/>
      <c r="AUU65" s="43"/>
      <c r="AUV65" s="30"/>
      <c r="AUW65" s="66"/>
      <c r="AUX65" s="67"/>
      <c r="AUY65" s="30"/>
      <c r="AUZ65" s="30"/>
      <c r="AVA65" s="43"/>
      <c r="AVB65" s="30"/>
      <c r="AVC65" s="66"/>
      <c r="AVD65" s="67"/>
      <c r="AVE65" s="30"/>
      <c r="AVF65" s="30"/>
      <c r="AVG65" s="43"/>
      <c r="AVH65" s="30"/>
      <c r="AVI65" s="66"/>
      <c r="AVJ65" s="67"/>
      <c r="AVK65" s="30"/>
      <c r="AVL65" s="30"/>
      <c r="AVM65" s="43"/>
      <c r="AVN65" s="30"/>
      <c r="AVO65" s="66"/>
      <c r="AVP65" s="67"/>
      <c r="AVQ65" s="30"/>
      <c r="AVR65" s="30"/>
      <c r="AVS65" s="43"/>
      <c r="AVT65" s="30"/>
      <c r="AVU65" s="66"/>
      <c r="AVV65" s="67"/>
      <c r="AVW65" s="30"/>
      <c r="AVX65" s="30"/>
      <c r="AVY65" s="43"/>
      <c r="AVZ65" s="30"/>
      <c r="AWA65" s="66"/>
      <c r="AWB65" s="67"/>
      <c r="AWC65" s="30"/>
      <c r="AWD65" s="30"/>
      <c r="AWE65" s="43"/>
      <c r="AWF65" s="30"/>
      <c r="AWG65" s="66"/>
      <c r="AWH65" s="67"/>
      <c r="AWI65" s="30"/>
      <c r="AWJ65" s="30"/>
      <c r="AWK65" s="43"/>
      <c r="AWL65" s="30"/>
      <c r="AWM65" s="66"/>
      <c r="AWN65" s="67"/>
      <c r="AWO65" s="30"/>
      <c r="AWP65" s="30"/>
      <c r="AWQ65" s="43"/>
      <c r="AWR65" s="30"/>
      <c r="AWS65" s="66"/>
      <c r="AWT65" s="67"/>
      <c r="AWU65" s="30"/>
      <c r="AWV65" s="30"/>
      <c r="AWW65" s="43"/>
      <c r="AWX65" s="30"/>
      <c r="AWY65" s="66"/>
      <c r="AWZ65" s="67"/>
      <c r="AXA65" s="30"/>
      <c r="AXB65" s="30"/>
      <c r="AXC65" s="43"/>
      <c r="AXD65" s="30"/>
      <c r="AXE65" s="66"/>
      <c r="AXF65" s="67"/>
      <c r="AXG65" s="30"/>
      <c r="AXH65" s="30"/>
      <c r="AXI65" s="43"/>
      <c r="AXJ65" s="30"/>
      <c r="AXK65" s="66"/>
      <c r="AXL65" s="67"/>
      <c r="AXM65" s="30"/>
      <c r="AXN65" s="30"/>
      <c r="AXO65" s="43"/>
      <c r="AXP65" s="30"/>
      <c r="AXQ65" s="66"/>
      <c r="AXR65" s="67"/>
      <c r="AXS65" s="30"/>
      <c r="AXT65" s="30"/>
      <c r="AXU65" s="43"/>
      <c r="AXV65" s="30"/>
      <c r="AXW65" s="66"/>
      <c r="AXX65" s="67"/>
      <c r="AXY65" s="30"/>
      <c r="AXZ65" s="30"/>
      <c r="AYA65" s="43"/>
      <c r="AYB65" s="30"/>
      <c r="AYC65" s="66"/>
      <c r="AYD65" s="67"/>
      <c r="AYE65" s="30"/>
      <c r="AYF65" s="30"/>
      <c r="AYG65" s="43"/>
      <c r="AYH65" s="30"/>
      <c r="AYI65" s="66"/>
      <c r="AYJ65" s="67"/>
      <c r="AYK65" s="30"/>
      <c r="AYL65" s="30"/>
      <c r="AYM65" s="43"/>
      <c r="AYN65" s="30"/>
      <c r="AYO65" s="66"/>
      <c r="AYP65" s="67"/>
      <c r="AYQ65" s="30"/>
      <c r="AYR65" s="30"/>
      <c r="AYS65" s="43"/>
      <c r="AYT65" s="30"/>
      <c r="AYU65" s="66"/>
      <c r="AYV65" s="67"/>
      <c r="AYW65" s="30"/>
      <c r="AYX65" s="30"/>
      <c r="AYY65" s="43"/>
      <c r="AYZ65" s="30"/>
      <c r="AZA65" s="66"/>
      <c r="AZB65" s="67"/>
      <c r="AZC65" s="30"/>
      <c r="AZD65" s="30"/>
      <c r="AZE65" s="43"/>
      <c r="AZF65" s="30"/>
      <c r="AZG65" s="66"/>
      <c r="AZH65" s="67"/>
      <c r="AZI65" s="30"/>
      <c r="AZJ65" s="30"/>
      <c r="AZK65" s="43"/>
      <c r="AZL65" s="30"/>
      <c r="AZM65" s="66"/>
      <c r="AZN65" s="67"/>
      <c r="AZO65" s="30"/>
      <c r="AZP65" s="30"/>
      <c r="AZQ65" s="43"/>
      <c r="AZR65" s="30"/>
      <c r="AZS65" s="66"/>
      <c r="AZT65" s="67"/>
      <c r="AZU65" s="30"/>
      <c r="AZV65" s="30"/>
      <c r="AZW65" s="43"/>
      <c r="AZX65" s="30"/>
      <c r="AZY65" s="66"/>
      <c r="AZZ65" s="67"/>
      <c r="BAA65" s="30"/>
      <c r="BAB65" s="30"/>
      <c r="BAC65" s="43"/>
      <c r="BAD65" s="30"/>
      <c r="BAE65" s="66"/>
      <c r="BAF65" s="67"/>
      <c r="BAG65" s="30"/>
      <c r="BAH65" s="30"/>
      <c r="BAI65" s="43"/>
      <c r="BAJ65" s="30"/>
      <c r="BAK65" s="66"/>
      <c r="BAL65" s="67"/>
      <c r="BAM65" s="30"/>
      <c r="BAN65" s="30"/>
      <c r="BAO65" s="43"/>
      <c r="BAP65" s="30"/>
      <c r="BAQ65" s="66"/>
      <c r="BAR65" s="67"/>
      <c r="BAS65" s="30"/>
      <c r="BAT65" s="30"/>
      <c r="BAU65" s="43"/>
      <c r="BAV65" s="30"/>
      <c r="BAW65" s="66"/>
      <c r="BAX65" s="67"/>
      <c r="BAY65" s="30"/>
      <c r="BAZ65" s="30"/>
      <c r="BBA65" s="43"/>
      <c r="BBB65" s="30"/>
      <c r="BBC65" s="66"/>
      <c r="BBD65" s="67"/>
      <c r="BBE65" s="30"/>
      <c r="BBF65" s="30"/>
      <c r="BBG65" s="43"/>
      <c r="BBH65" s="30"/>
      <c r="BBI65" s="66"/>
      <c r="BBJ65" s="67"/>
      <c r="BBK65" s="30"/>
      <c r="BBL65" s="30"/>
      <c r="BBM65" s="43"/>
      <c r="BBN65" s="30"/>
      <c r="BBO65" s="66"/>
      <c r="BBP65" s="67"/>
      <c r="BBQ65" s="30"/>
      <c r="BBR65" s="30"/>
      <c r="BBS65" s="43"/>
      <c r="BBT65" s="30"/>
      <c r="BBU65" s="66"/>
      <c r="BBV65" s="67"/>
      <c r="BBW65" s="30"/>
      <c r="BBX65" s="30"/>
      <c r="BBY65" s="43"/>
      <c r="BBZ65" s="30"/>
      <c r="BCA65" s="66"/>
      <c r="BCB65" s="67"/>
      <c r="BCC65" s="30"/>
      <c r="BCD65" s="30"/>
      <c r="BCE65" s="43"/>
      <c r="BCF65" s="30"/>
      <c r="BCG65" s="66"/>
      <c r="BCH65" s="67"/>
      <c r="BCI65" s="30"/>
      <c r="BCJ65" s="30"/>
      <c r="BCK65" s="43"/>
      <c r="BCL65" s="30"/>
      <c r="BCM65" s="66"/>
      <c r="BCN65" s="67"/>
      <c r="BCO65" s="30"/>
      <c r="BCP65" s="30"/>
      <c r="BCQ65" s="43"/>
      <c r="BCR65" s="30"/>
      <c r="BCS65" s="66"/>
      <c r="BCT65" s="67"/>
      <c r="BCU65" s="30"/>
      <c r="BCV65" s="30"/>
      <c r="BCW65" s="43"/>
      <c r="BCX65" s="30"/>
      <c r="BCY65" s="66"/>
      <c r="BCZ65" s="67"/>
      <c r="BDA65" s="30"/>
      <c r="BDB65" s="30"/>
      <c r="BDC65" s="43"/>
      <c r="BDD65" s="30"/>
      <c r="BDE65" s="66"/>
      <c r="BDF65" s="67"/>
      <c r="BDG65" s="30"/>
      <c r="BDH65" s="30"/>
      <c r="BDI65" s="43"/>
      <c r="BDJ65" s="30"/>
      <c r="BDK65" s="66"/>
      <c r="BDL65" s="67"/>
      <c r="BDM65" s="30"/>
      <c r="BDN65" s="30"/>
      <c r="BDO65" s="43"/>
      <c r="BDP65" s="30"/>
      <c r="BDQ65" s="66"/>
      <c r="BDR65" s="67"/>
      <c r="BDS65" s="30"/>
      <c r="BDT65" s="30"/>
      <c r="BDU65" s="43"/>
      <c r="BDV65" s="30"/>
      <c r="BDW65" s="66"/>
      <c r="BDX65" s="67"/>
      <c r="BDY65" s="30"/>
      <c r="BDZ65" s="30"/>
      <c r="BEA65" s="43"/>
      <c r="BEB65" s="30"/>
      <c r="BEC65" s="66"/>
      <c r="BED65" s="67"/>
      <c r="BEE65" s="30"/>
      <c r="BEF65" s="30"/>
      <c r="BEG65" s="43"/>
      <c r="BEH65" s="30"/>
      <c r="BEI65" s="66"/>
      <c r="BEJ65" s="67"/>
      <c r="BEK65" s="30"/>
      <c r="BEL65" s="30"/>
      <c r="BEM65" s="43"/>
      <c r="BEN65" s="30"/>
      <c r="BEO65" s="66"/>
      <c r="BEP65" s="67"/>
      <c r="BEQ65" s="30"/>
      <c r="BER65" s="30"/>
      <c r="BES65" s="43"/>
      <c r="BET65" s="30"/>
      <c r="BEU65" s="66"/>
      <c r="BEV65" s="67"/>
      <c r="BEW65" s="30"/>
      <c r="BEX65" s="30"/>
      <c r="BEY65" s="43"/>
      <c r="BEZ65" s="30"/>
      <c r="BFA65" s="66"/>
      <c r="BFB65" s="67"/>
      <c r="BFC65" s="30"/>
      <c r="BFD65" s="30"/>
      <c r="BFE65" s="43"/>
      <c r="BFF65" s="30"/>
      <c r="BFG65" s="66"/>
      <c r="BFH65" s="67"/>
      <c r="BFI65" s="30"/>
      <c r="BFJ65" s="30"/>
      <c r="BFK65" s="43"/>
      <c r="BFL65" s="30"/>
      <c r="BFM65" s="66"/>
      <c r="BFN65" s="67"/>
      <c r="BFO65" s="30"/>
      <c r="BFP65" s="30"/>
      <c r="BFQ65" s="43"/>
      <c r="BFR65" s="30"/>
      <c r="BFS65" s="66"/>
      <c r="BFT65" s="67"/>
      <c r="BFU65" s="30"/>
      <c r="BFV65" s="30"/>
      <c r="BFW65" s="43"/>
      <c r="BFX65" s="30"/>
      <c r="BFY65" s="66"/>
      <c r="BFZ65" s="67"/>
      <c r="BGA65" s="30"/>
      <c r="BGB65" s="30"/>
      <c r="BGC65" s="43"/>
      <c r="BGD65" s="30"/>
      <c r="BGE65" s="66"/>
      <c r="BGF65" s="67"/>
      <c r="BGG65" s="30"/>
      <c r="BGH65" s="30"/>
      <c r="BGI65" s="43"/>
      <c r="BGJ65" s="30"/>
      <c r="BGK65" s="66"/>
      <c r="BGL65" s="67"/>
      <c r="BGM65" s="30"/>
      <c r="BGN65" s="30"/>
      <c r="BGO65" s="43"/>
      <c r="BGP65" s="30"/>
      <c r="BGQ65" s="66"/>
      <c r="BGR65" s="67"/>
      <c r="BGS65" s="30"/>
      <c r="BGT65" s="30"/>
      <c r="BGU65" s="43"/>
      <c r="BGV65" s="30"/>
      <c r="BGW65" s="66"/>
      <c r="BGX65" s="67"/>
      <c r="BGY65" s="30"/>
      <c r="BGZ65" s="30"/>
      <c r="BHA65" s="43"/>
      <c r="BHB65" s="30"/>
      <c r="BHC65" s="66"/>
      <c r="BHD65" s="67"/>
      <c r="BHE65" s="30"/>
      <c r="BHF65" s="30"/>
      <c r="BHG65" s="43"/>
      <c r="BHH65" s="30"/>
      <c r="BHI65" s="66"/>
      <c r="BHJ65" s="67"/>
      <c r="BHK65" s="30"/>
      <c r="BHL65" s="30"/>
      <c r="BHM65" s="43"/>
      <c r="BHN65" s="30"/>
      <c r="BHO65" s="66"/>
      <c r="BHP65" s="67"/>
      <c r="BHQ65" s="30"/>
      <c r="BHR65" s="30"/>
      <c r="BHS65" s="43"/>
      <c r="BHT65" s="30"/>
      <c r="BHU65" s="66"/>
      <c r="BHV65" s="67"/>
      <c r="BHW65" s="30"/>
      <c r="BHX65" s="30"/>
      <c r="BHY65" s="43"/>
      <c r="BHZ65" s="30"/>
      <c r="BIA65" s="66"/>
      <c r="BIB65" s="67"/>
      <c r="BIC65" s="30"/>
      <c r="BID65" s="30"/>
      <c r="BIE65" s="43"/>
      <c r="BIF65" s="30"/>
      <c r="BIG65" s="66"/>
      <c r="BIH65" s="67"/>
      <c r="BII65" s="30"/>
      <c r="BIJ65" s="30"/>
      <c r="BIK65" s="43"/>
      <c r="BIL65" s="30"/>
      <c r="BIM65" s="66"/>
      <c r="BIN65" s="67"/>
      <c r="BIO65" s="30"/>
      <c r="BIP65" s="30"/>
      <c r="BIQ65" s="43"/>
      <c r="BIR65" s="30"/>
      <c r="BIS65" s="66"/>
      <c r="BIT65" s="67"/>
      <c r="BIU65" s="30"/>
      <c r="BIV65" s="30"/>
      <c r="BIW65" s="43"/>
      <c r="BIX65" s="30"/>
      <c r="BIY65" s="66"/>
      <c r="BIZ65" s="67"/>
      <c r="BJA65" s="30"/>
      <c r="BJB65" s="30"/>
      <c r="BJC65" s="43"/>
      <c r="BJD65" s="30"/>
      <c r="BJE65" s="66"/>
      <c r="BJF65" s="67"/>
      <c r="BJG65" s="30"/>
      <c r="BJH65" s="30"/>
      <c r="BJI65" s="43"/>
      <c r="BJJ65" s="30"/>
      <c r="BJK65" s="66"/>
      <c r="BJL65" s="67"/>
      <c r="BJM65" s="30"/>
      <c r="BJN65" s="30"/>
      <c r="BJO65" s="43"/>
      <c r="BJP65" s="30"/>
      <c r="BJQ65" s="66"/>
      <c r="BJR65" s="67"/>
      <c r="BJS65" s="30"/>
      <c r="BJT65" s="30"/>
      <c r="BJU65" s="43"/>
      <c r="BJV65" s="30"/>
      <c r="BJW65" s="66"/>
      <c r="BJX65" s="67"/>
      <c r="BJY65" s="30"/>
      <c r="BJZ65" s="30"/>
      <c r="BKA65" s="43"/>
      <c r="BKB65" s="30"/>
      <c r="BKC65" s="66"/>
      <c r="BKD65" s="67"/>
      <c r="BKE65" s="30"/>
      <c r="BKF65" s="30"/>
      <c r="BKG65" s="43"/>
      <c r="BKH65" s="30"/>
      <c r="BKI65" s="66"/>
      <c r="BKJ65" s="67"/>
      <c r="BKK65" s="30"/>
      <c r="BKL65" s="30"/>
      <c r="BKM65" s="43"/>
      <c r="BKN65" s="30"/>
      <c r="BKO65" s="66"/>
      <c r="BKP65" s="67"/>
      <c r="BKQ65" s="30"/>
      <c r="BKR65" s="30"/>
      <c r="BKS65" s="43"/>
      <c r="BKT65" s="30"/>
      <c r="BKU65" s="66"/>
      <c r="BKV65" s="67"/>
      <c r="BKW65" s="30"/>
      <c r="BKX65" s="30"/>
      <c r="BKY65" s="43"/>
      <c r="BKZ65" s="30"/>
      <c r="BLA65" s="66"/>
      <c r="BLB65" s="67"/>
      <c r="BLC65" s="30"/>
      <c r="BLD65" s="30"/>
      <c r="BLE65" s="43"/>
      <c r="BLF65" s="30"/>
      <c r="BLG65" s="66"/>
      <c r="BLH65" s="67"/>
      <c r="BLI65" s="30"/>
      <c r="BLJ65" s="30"/>
      <c r="BLK65" s="43"/>
      <c r="BLL65" s="30"/>
      <c r="BLM65" s="66"/>
      <c r="BLN65" s="67"/>
      <c r="BLO65" s="30"/>
      <c r="BLP65" s="30"/>
      <c r="BLQ65" s="43"/>
      <c r="BLR65" s="30"/>
      <c r="BLS65" s="66"/>
      <c r="BLT65" s="67"/>
      <c r="BLU65" s="30"/>
      <c r="BLV65" s="30"/>
      <c r="BLW65" s="43"/>
      <c r="BLX65" s="30"/>
      <c r="BLY65" s="66"/>
      <c r="BLZ65" s="67"/>
      <c r="BMA65" s="30"/>
      <c r="BMB65" s="30"/>
      <c r="BMC65" s="43"/>
      <c r="BMD65" s="30"/>
      <c r="BME65" s="66"/>
      <c r="BMF65" s="67"/>
      <c r="BMG65" s="30"/>
      <c r="BMH65" s="30"/>
      <c r="BMI65" s="43"/>
      <c r="BMJ65" s="30"/>
      <c r="BMK65" s="66"/>
      <c r="BML65" s="67"/>
      <c r="BMM65" s="30"/>
      <c r="BMN65" s="30"/>
      <c r="BMO65" s="43"/>
      <c r="BMP65" s="30"/>
      <c r="BMQ65" s="66"/>
      <c r="BMR65" s="67"/>
      <c r="BMS65" s="30"/>
      <c r="BMT65" s="30"/>
      <c r="BMU65" s="43"/>
      <c r="BMV65" s="30"/>
      <c r="BMW65" s="66"/>
      <c r="BMX65" s="67"/>
      <c r="BMY65" s="30"/>
      <c r="BMZ65" s="30"/>
      <c r="BNA65" s="43"/>
      <c r="BNB65" s="30"/>
      <c r="BNC65" s="66"/>
      <c r="BND65" s="67"/>
      <c r="BNE65" s="30"/>
      <c r="BNF65" s="30"/>
      <c r="BNG65" s="43"/>
      <c r="BNH65" s="30"/>
      <c r="BNI65" s="66"/>
      <c r="BNJ65" s="67"/>
      <c r="BNK65" s="30"/>
      <c r="BNL65" s="30"/>
      <c r="BNM65" s="43"/>
      <c r="BNN65" s="30"/>
      <c r="BNO65" s="66"/>
      <c r="BNP65" s="67"/>
      <c r="BNQ65" s="30"/>
      <c r="BNR65" s="30"/>
      <c r="BNS65" s="43"/>
      <c r="BNT65" s="30"/>
      <c r="BNU65" s="66"/>
      <c r="BNV65" s="67"/>
      <c r="BNW65" s="30"/>
      <c r="BNX65" s="30"/>
      <c r="BNY65" s="43"/>
      <c r="BNZ65" s="30"/>
      <c r="BOA65" s="66"/>
      <c r="BOB65" s="67"/>
      <c r="BOC65" s="30"/>
      <c r="BOD65" s="30"/>
      <c r="BOE65" s="43"/>
      <c r="BOF65" s="30"/>
      <c r="BOG65" s="66"/>
      <c r="BOH65" s="67"/>
      <c r="BOI65" s="30"/>
      <c r="BOJ65" s="30"/>
      <c r="BOK65" s="43"/>
      <c r="BOL65" s="30"/>
      <c r="BOM65" s="66"/>
      <c r="BON65" s="67"/>
      <c r="BOO65" s="30"/>
      <c r="BOP65" s="30"/>
      <c r="BOQ65" s="43"/>
      <c r="BOR65" s="30"/>
      <c r="BOS65" s="66"/>
      <c r="BOT65" s="67"/>
      <c r="BOU65" s="30"/>
      <c r="BOV65" s="30"/>
      <c r="BOW65" s="43"/>
      <c r="BOX65" s="30"/>
      <c r="BOY65" s="66"/>
      <c r="BOZ65" s="67"/>
      <c r="BPA65" s="30"/>
      <c r="BPB65" s="30"/>
      <c r="BPC65" s="43"/>
      <c r="BPD65" s="30"/>
      <c r="BPE65" s="66"/>
      <c r="BPF65" s="67"/>
      <c r="BPG65" s="30"/>
      <c r="BPH65" s="30"/>
      <c r="BPI65" s="43"/>
      <c r="BPJ65" s="30"/>
      <c r="BPK65" s="66"/>
      <c r="BPL65" s="67"/>
      <c r="BPM65" s="30"/>
      <c r="BPN65" s="30"/>
      <c r="BPO65" s="43"/>
      <c r="BPP65" s="30"/>
      <c r="BPQ65" s="66"/>
      <c r="BPR65" s="67"/>
      <c r="BPS65" s="30"/>
      <c r="BPT65" s="30"/>
      <c r="BPU65" s="43"/>
      <c r="BPV65" s="30"/>
      <c r="BPW65" s="66"/>
      <c r="BPX65" s="67"/>
      <c r="BPY65" s="30"/>
      <c r="BPZ65" s="30"/>
      <c r="BQA65" s="43"/>
      <c r="BQB65" s="30"/>
      <c r="BQC65" s="66"/>
      <c r="BQD65" s="67"/>
      <c r="BQE65" s="30"/>
      <c r="BQF65" s="30"/>
      <c r="BQG65" s="43"/>
      <c r="BQH65" s="30"/>
      <c r="BQI65" s="66"/>
      <c r="BQJ65" s="67"/>
      <c r="BQK65" s="30"/>
      <c r="BQL65" s="30"/>
      <c r="BQM65" s="43"/>
      <c r="BQN65" s="30"/>
      <c r="BQO65" s="66"/>
      <c r="BQP65" s="67"/>
      <c r="BQQ65" s="30"/>
      <c r="BQR65" s="30"/>
      <c r="BQS65" s="43"/>
      <c r="BQT65" s="30"/>
      <c r="BQU65" s="66"/>
      <c r="BQV65" s="67"/>
      <c r="BQW65" s="30"/>
      <c r="BQX65" s="30"/>
      <c r="BQY65" s="43"/>
      <c r="BQZ65" s="30"/>
      <c r="BRA65" s="66"/>
      <c r="BRB65" s="67"/>
      <c r="BRC65" s="30"/>
      <c r="BRD65" s="30"/>
      <c r="BRE65" s="43"/>
      <c r="BRF65" s="30"/>
      <c r="BRG65" s="66"/>
      <c r="BRH65" s="67"/>
      <c r="BRI65" s="30"/>
      <c r="BRJ65" s="30"/>
      <c r="BRK65" s="43"/>
      <c r="BRL65" s="30"/>
      <c r="BRM65" s="66"/>
      <c r="BRN65" s="67"/>
      <c r="BRO65" s="30"/>
      <c r="BRP65" s="30"/>
      <c r="BRQ65" s="43"/>
      <c r="BRR65" s="30"/>
      <c r="BRS65" s="66"/>
      <c r="BRT65" s="67"/>
      <c r="BRU65" s="30"/>
      <c r="BRV65" s="30"/>
      <c r="BRW65" s="43"/>
      <c r="BRX65" s="30"/>
      <c r="BRY65" s="66"/>
      <c r="BRZ65" s="67"/>
      <c r="BSA65" s="30"/>
      <c r="BSB65" s="30"/>
      <c r="BSC65" s="43"/>
      <c r="BSD65" s="30"/>
      <c r="BSE65" s="66"/>
      <c r="BSF65" s="67"/>
      <c r="BSG65" s="30"/>
      <c r="BSH65" s="30"/>
      <c r="BSI65" s="43"/>
      <c r="BSJ65" s="30"/>
      <c r="BSK65" s="66"/>
      <c r="BSL65" s="67"/>
      <c r="BSM65" s="30"/>
      <c r="BSN65" s="30"/>
      <c r="BSO65" s="43"/>
      <c r="BSP65" s="30"/>
      <c r="BSQ65" s="66"/>
      <c r="BSR65" s="67"/>
      <c r="BSS65" s="30"/>
      <c r="BST65" s="30"/>
      <c r="BSU65" s="43"/>
      <c r="BSV65" s="30"/>
      <c r="BSW65" s="66"/>
      <c r="BSX65" s="67"/>
      <c r="BSY65" s="30"/>
      <c r="BSZ65" s="30"/>
      <c r="BTA65" s="43"/>
      <c r="BTB65" s="30"/>
      <c r="BTC65" s="66"/>
      <c r="BTD65" s="67"/>
      <c r="BTE65" s="30"/>
      <c r="BTF65" s="30"/>
      <c r="BTG65" s="43"/>
      <c r="BTH65" s="30"/>
      <c r="BTI65" s="66"/>
      <c r="BTJ65" s="67"/>
      <c r="BTK65" s="30"/>
      <c r="BTL65" s="30"/>
      <c r="BTM65" s="43"/>
      <c r="BTN65" s="30"/>
      <c r="BTO65" s="66"/>
      <c r="BTP65" s="67"/>
      <c r="BTQ65" s="30"/>
      <c r="BTR65" s="30"/>
      <c r="BTS65" s="43"/>
      <c r="BTT65" s="30"/>
      <c r="BTU65" s="66"/>
      <c r="BTV65" s="67"/>
      <c r="BTW65" s="30"/>
      <c r="BTX65" s="30"/>
      <c r="BTY65" s="43"/>
      <c r="BTZ65" s="30"/>
      <c r="BUA65" s="66"/>
      <c r="BUB65" s="67"/>
      <c r="BUC65" s="30"/>
      <c r="BUD65" s="30"/>
      <c r="BUE65" s="43"/>
      <c r="BUF65" s="30"/>
      <c r="BUG65" s="66"/>
      <c r="BUH65" s="67"/>
      <c r="BUI65" s="30"/>
      <c r="BUJ65" s="30"/>
      <c r="BUK65" s="43"/>
      <c r="BUL65" s="30"/>
      <c r="BUM65" s="66"/>
      <c r="BUN65" s="67"/>
      <c r="BUO65" s="30"/>
      <c r="BUP65" s="30"/>
      <c r="BUQ65" s="43"/>
      <c r="BUR65" s="30"/>
      <c r="BUS65" s="66"/>
      <c r="BUT65" s="67"/>
      <c r="BUU65" s="30"/>
      <c r="BUV65" s="30"/>
      <c r="BUW65" s="43"/>
      <c r="BUX65" s="30"/>
      <c r="BUY65" s="66"/>
      <c r="BUZ65" s="67"/>
      <c r="BVA65" s="30"/>
      <c r="BVB65" s="30"/>
      <c r="BVC65" s="43"/>
      <c r="BVD65" s="30"/>
      <c r="BVE65" s="66"/>
      <c r="BVF65" s="67"/>
      <c r="BVG65" s="30"/>
      <c r="BVH65" s="30"/>
      <c r="BVI65" s="43"/>
      <c r="BVJ65" s="30"/>
      <c r="BVK65" s="66"/>
      <c r="BVL65" s="67"/>
      <c r="BVM65" s="30"/>
      <c r="BVN65" s="30"/>
      <c r="BVO65" s="43"/>
      <c r="BVP65" s="30"/>
      <c r="BVQ65" s="66"/>
      <c r="BVR65" s="67"/>
      <c r="BVS65" s="30"/>
      <c r="BVT65" s="30"/>
      <c r="BVU65" s="43"/>
      <c r="BVV65" s="30"/>
      <c r="BVW65" s="66"/>
      <c r="BVX65" s="67"/>
      <c r="BVY65" s="30"/>
      <c r="BVZ65" s="30"/>
      <c r="BWA65" s="43"/>
      <c r="BWB65" s="30"/>
      <c r="BWC65" s="66"/>
      <c r="BWD65" s="67"/>
      <c r="BWE65" s="30"/>
      <c r="BWF65" s="30"/>
      <c r="BWG65" s="43"/>
      <c r="BWH65" s="30"/>
      <c r="BWI65" s="66"/>
      <c r="BWJ65" s="67"/>
      <c r="BWK65" s="30"/>
      <c r="BWL65" s="30"/>
      <c r="BWM65" s="43"/>
      <c r="BWN65" s="30"/>
      <c r="BWO65" s="66"/>
      <c r="BWP65" s="67"/>
      <c r="BWQ65" s="30"/>
      <c r="BWR65" s="30"/>
      <c r="BWS65" s="43"/>
      <c r="BWT65" s="30"/>
      <c r="BWU65" s="66"/>
      <c r="BWV65" s="67"/>
      <c r="BWW65" s="30"/>
      <c r="BWX65" s="30"/>
      <c r="BWY65" s="43"/>
      <c r="BWZ65" s="30"/>
      <c r="BXA65" s="66"/>
      <c r="BXB65" s="67"/>
      <c r="BXC65" s="30"/>
      <c r="BXD65" s="30"/>
      <c r="BXE65" s="43"/>
      <c r="BXF65" s="30"/>
      <c r="BXG65" s="66"/>
      <c r="BXH65" s="67"/>
      <c r="BXI65" s="30"/>
      <c r="BXJ65" s="30"/>
      <c r="BXK65" s="43"/>
      <c r="BXL65" s="30"/>
      <c r="BXM65" s="66"/>
      <c r="BXN65" s="67"/>
      <c r="BXO65" s="30"/>
      <c r="BXP65" s="30"/>
      <c r="BXQ65" s="43"/>
      <c r="BXR65" s="30"/>
      <c r="BXS65" s="66"/>
      <c r="BXT65" s="67"/>
      <c r="BXU65" s="30"/>
      <c r="BXV65" s="30"/>
      <c r="BXW65" s="43"/>
      <c r="BXX65" s="30"/>
      <c r="BXY65" s="66"/>
      <c r="BXZ65" s="67"/>
      <c r="BYA65" s="30"/>
      <c r="BYB65" s="30"/>
      <c r="BYC65" s="43"/>
      <c r="BYD65" s="30"/>
      <c r="BYE65" s="66"/>
      <c r="BYF65" s="67"/>
      <c r="BYG65" s="30"/>
      <c r="BYH65" s="30"/>
      <c r="BYI65" s="43"/>
      <c r="BYJ65" s="30"/>
      <c r="BYK65" s="66"/>
      <c r="BYL65" s="67"/>
      <c r="BYM65" s="30"/>
      <c r="BYN65" s="30"/>
      <c r="BYO65" s="43"/>
      <c r="BYP65" s="30"/>
      <c r="BYQ65" s="66"/>
      <c r="BYR65" s="67"/>
      <c r="BYS65" s="30"/>
      <c r="BYT65" s="30"/>
      <c r="BYU65" s="43"/>
      <c r="BYV65" s="30"/>
      <c r="BYW65" s="66"/>
      <c r="BYX65" s="67"/>
      <c r="BYY65" s="30"/>
      <c r="BYZ65" s="30"/>
      <c r="BZA65" s="43"/>
      <c r="BZB65" s="30"/>
      <c r="BZC65" s="66"/>
      <c r="BZD65" s="67"/>
      <c r="BZE65" s="30"/>
      <c r="BZF65" s="30"/>
      <c r="BZG65" s="43"/>
      <c r="BZH65" s="30"/>
      <c r="BZI65" s="66"/>
      <c r="BZJ65" s="67"/>
      <c r="BZK65" s="30"/>
      <c r="BZL65" s="30"/>
      <c r="BZM65" s="43"/>
      <c r="BZN65" s="30"/>
      <c r="BZO65" s="66"/>
      <c r="BZP65" s="67"/>
      <c r="BZQ65" s="30"/>
      <c r="BZR65" s="30"/>
      <c r="BZS65" s="43"/>
      <c r="BZT65" s="30"/>
      <c r="BZU65" s="66"/>
      <c r="BZV65" s="67"/>
      <c r="BZW65" s="30"/>
      <c r="BZX65" s="30"/>
      <c r="BZY65" s="43"/>
      <c r="BZZ65" s="30"/>
      <c r="CAA65" s="66"/>
      <c r="CAB65" s="67"/>
      <c r="CAC65" s="30"/>
      <c r="CAD65" s="30"/>
      <c r="CAE65" s="43"/>
      <c r="CAF65" s="30"/>
      <c r="CAG65" s="66"/>
      <c r="CAH65" s="67"/>
      <c r="CAI65" s="30"/>
      <c r="CAJ65" s="30"/>
      <c r="CAK65" s="43"/>
      <c r="CAL65" s="30"/>
      <c r="CAM65" s="66"/>
      <c r="CAN65" s="67"/>
      <c r="CAO65" s="30"/>
      <c r="CAP65" s="30"/>
      <c r="CAQ65" s="43"/>
      <c r="CAR65" s="30"/>
      <c r="CAS65" s="66"/>
      <c r="CAT65" s="67"/>
      <c r="CAU65" s="30"/>
      <c r="CAV65" s="30"/>
      <c r="CAW65" s="43"/>
      <c r="CAX65" s="30"/>
      <c r="CAY65" s="66"/>
      <c r="CAZ65" s="67"/>
      <c r="CBA65" s="30"/>
      <c r="CBB65" s="30"/>
      <c r="CBC65" s="43"/>
      <c r="CBD65" s="30"/>
      <c r="CBE65" s="66"/>
      <c r="CBF65" s="67"/>
      <c r="CBG65" s="30"/>
      <c r="CBH65" s="30"/>
      <c r="CBI65" s="43"/>
      <c r="CBJ65" s="30"/>
      <c r="CBK65" s="66"/>
      <c r="CBL65" s="67"/>
      <c r="CBM65" s="30"/>
      <c r="CBN65" s="30"/>
      <c r="CBO65" s="43"/>
      <c r="CBP65" s="30"/>
      <c r="CBQ65" s="66"/>
      <c r="CBR65" s="67"/>
      <c r="CBS65" s="30"/>
      <c r="CBT65" s="30"/>
      <c r="CBU65" s="43"/>
      <c r="CBV65" s="30"/>
      <c r="CBW65" s="66"/>
      <c r="CBX65" s="67"/>
      <c r="CBY65" s="30"/>
      <c r="CBZ65" s="30"/>
      <c r="CCA65" s="43"/>
      <c r="CCB65" s="30"/>
      <c r="CCC65" s="66"/>
      <c r="CCD65" s="67"/>
      <c r="CCE65" s="30"/>
      <c r="CCF65" s="30"/>
      <c r="CCG65" s="43"/>
      <c r="CCH65" s="30"/>
      <c r="CCI65" s="66"/>
      <c r="CCJ65" s="67"/>
      <c r="CCK65" s="30"/>
      <c r="CCL65" s="30"/>
      <c r="CCM65" s="43"/>
      <c r="CCN65" s="30"/>
      <c r="CCO65" s="66"/>
      <c r="CCP65" s="67"/>
      <c r="CCQ65" s="30"/>
      <c r="CCR65" s="30"/>
      <c r="CCS65" s="43"/>
      <c r="CCT65" s="30"/>
      <c r="CCU65" s="66"/>
      <c r="CCV65" s="67"/>
      <c r="CCW65" s="30"/>
      <c r="CCX65" s="30"/>
      <c r="CCY65" s="43"/>
      <c r="CCZ65" s="30"/>
      <c r="CDA65" s="66"/>
      <c r="CDB65" s="67"/>
      <c r="CDC65" s="30"/>
      <c r="CDD65" s="30"/>
      <c r="CDE65" s="43"/>
      <c r="CDF65" s="30"/>
      <c r="CDG65" s="66"/>
      <c r="CDH65" s="67"/>
      <c r="CDI65" s="30"/>
      <c r="CDJ65" s="30"/>
      <c r="CDK65" s="43"/>
      <c r="CDL65" s="30"/>
      <c r="CDM65" s="66"/>
      <c r="CDN65" s="67"/>
      <c r="CDO65" s="30"/>
      <c r="CDP65" s="30"/>
      <c r="CDQ65" s="43"/>
      <c r="CDR65" s="30"/>
      <c r="CDS65" s="66"/>
      <c r="CDT65" s="67"/>
      <c r="CDU65" s="30"/>
      <c r="CDV65" s="30"/>
      <c r="CDW65" s="43"/>
      <c r="CDX65" s="30"/>
      <c r="CDY65" s="66"/>
      <c r="CDZ65" s="67"/>
      <c r="CEA65" s="30"/>
      <c r="CEB65" s="30"/>
      <c r="CEC65" s="43"/>
      <c r="CED65" s="30"/>
      <c r="CEE65" s="66"/>
      <c r="CEF65" s="67"/>
      <c r="CEG65" s="30"/>
      <c r="CEH65" s="30"/>
      <c r="CEI65" s="43"/>
      <c r="CEJ65" s="30"/>
      <c r="CEK65" s="66"/>
      <c r="CEL65" s="67"/>
      <c r="CEM65" s="30"/>
      <c r="CEN65" s="30"/>
      <c r="CEO65" s="43"/>
      <c r="CEP65" s="30"/>
      <c r="CEQ65" s="66"/>
      <c r="CER65" s="67"/>
      <c r="CES65" s="30"/>
      <c r="CET65" s="30"/>
      <c r="CEU65" s="43"/>
      <c r="CEV65" s="30"/>
      <c r="CEW65" s="66"/>
      <c r="CEX65" s="67"/>
      <c r="CEY65" s="30"/>
      <c r="CEZ65" s="30"/>
      <c r="CFA65" s="43"/>
      <c r="CFB65" s="30"/>
      <c r="CFC65" s="66"/>
      <c r="CFD65" s="67"/>
      <c r="CFE65" s="30"/>
      <c r="CFF65" s="30"/>
      <c r="CFG65" s="43"/>
      <c r="CFH65" s="30"/>
      <c r="CFI65" s="66"/>
      <c r="CFJ65" s="67"/>
      <c r="CFK65" s="30"/>
      <c r="CFL65" s="30"/>
      <c r="CFM65" s="43"/>
      <c r="CFN65" s="30"/>
      <c r="CFO65" s="66"/>
      <c r="CFP65" s="67"/>
      <c r="CFQ65" s="30"/>
      <c r="CFR65" s="30"/>
      <c r="CFS65" s="43"/>
      <c r="CFT65" s="30"/>
      <c r="CFU65" s="66"/>
      <c r="CFV65" s="67"/>
      <c r="CFW65" s="30"/>
      <c r="CFX65" s="30"/>
      <c r="CFY65" s="43"/>
      <c r="CFZ65" s="30"/>
      <c r="CGA65" s="66"/>
      <c r="CGB65" s="67"/>
      <c r="CGC65" s="30"/>
      <c r="CGD65" s="30"/>
      <c r="CGE65" s="43"/>
      <c r="CGF65" s="30"/>
      <c r="CGG65" s="66"/>
      <c r="CGH65" s="67"/>
      <c r="CGI65" s="30"/>
      <c r="CGJ65" s="30"/>
      <c r="CGK65" s="43"/>
      <c r="CGL65" s="30"/>
      <c r="CGM65" s="66"/>
      <c r="CGN65" s="67"/>
      <c r="CGO65" s="30"/>
      <c r="CGP65" s="30"/>
      <c r="CGQ65" s="43"/>
      <c r="CGR65" s="30"/>
      <c r="CGS65" s="66"/>
      <c r="CGT65" s="67"/>
      <c r="CGU65" s="30"/>
      <c r="CGV65" s="30"/>
      <c r="CGW65" s="43"/>
      <c r="CGX65" s="30"/>
      <c r="CGY65" s="66"/>
      <c r="CGZ65" s="67"/>
      <c r="CHA65" s="30"/>
      <c r="CHB65" s="30"/>
      <c r="CHC65" s="43"/>
      <c r="CHD65" s="30"/>
      <c r="CHE65" s="66"/>
      <c r="CHF65" s="67"/>
      <c r="CHG65" s="30"/>
      <c r="CHH65" s="30"/>
      <c r="CHI65" s="43"/>
      <c r="CHJ65" s="30"/>
      <c r="CHK65" s="66"/>
      <c r="CHL65" s="67"/>
      <c r="CHM65" s="30"/>
      <c r="CHN65" s="30"/>
      <c r="CHO65" s="43"/>
      <c r="CHP65" s="30"/>
      <c r="CHQ65" s="66"/>
      <c r="CHR65" s="67"/>
      <c r="CHS65" s="30"/>
      <c r="CHT65" s="30"/>
      <c r="CHU65" s="43"/>
      <c r="CHV65" s="30"/>
      <c r="CHW65" s="66"/>
      <c r="CHX65" s="67"/>
      <c r="CHY65" s="30"/>
      <c r="CHZ65" s="30"/>
      <c r="CIA65" s="43"/>
      <c r="CIB65" s="30"/>
      <c r="CIC65" s="66"/>
      <c r="CID65" s="67"/>
      <c r="CIE65" s="30"/>
      <c r="CIF65" s="30"/>
      <c r="CIG65" s="43"/>
      <c r="CIH65" s="30"/>
      <c r="CII65" s="66"/>
      <c r="CIJ65" s="67"/>
      <c r="CIK65" s="30"/>
      <c r="CIL65" s="30"/>
      <c r="CIM65" s="43"/>
      <c r="CIN65" s="30"/>
      <c r="CIO65" s="66"/>
      <c r="CIP65" s="67"/>
      <c r="CIQ65" s="30"/>
      <c r="CIR65" s="30"/>
      <c r="CIS65" s="43"/>
      <c r="CIT65" s="30"/>
      <c r="CIU65" s="66"/>
      <c r="CIV65" s="67"/>
      <c r="CIW65" s="30"/>
      <c r="CIX65" s="30"/>
      <c r="CIY65" s="43"/>
      <c r="CIZ65" s="30"/>
      <c r="CJA65" s="66"/>
      <c r="CJB65" s="67"/>
      <c r="CJC65" s="30"/>
      <c r="CJD65" s="30"/>
      <c r="CJE65" s="43"/>
      <c r="CJF65" s="30"/>
      <c r="CJG65" s="66"/>
      <c r="CJH65" s="67"/>
      <c r="CJI65" s="30"/>
      <c r="CJJ65" s="30"/>
      <c r="CJK65" s="43"/>
      <c r="CJL65" s="30"/>
      <c r="CJM65" s="66"/>
      <c r="CJN65" s="67"/>
      <c r="CJO65" s="30"/>
      <c r="CJP65" s="30"/>
      <c r="CJQ65" s="43"/>
      <c r="CJR65" s="30"/>
      <c r="CJS65" s="66"/>
      <c r="CJT65" s="67"/>
      <c r="CJU65" s="30"/>
      <c r="CJV65" s="30"/>
      <c r="CJW65" s="43"/>
      <c r="CJX65" s="30"/>
      <c r="CJY65" s="66"/>
      <c r="CJZ65" s="67"/>
      <c r="CKA65" s="30"/>
      <c r="CKB65" s="30"/>
      <c r="CKC65" s="43"/>
      <c r="CKD65" s="30"/>
      <c r="CKE65" s="66"/>
      <c r="CKF65" s="67"/>
      <c r="CKG65" s="30"/>
      <c r="CKH65" s="30"/>
      <c r="CKI65" s="43"/>
      <c r="CKJ65" s="30"/>
      <c r="CKK65" s="66"/>
      <c r="CKL65" s="67"/>
      <c r="CKM65" s="30"/>
      <c r="CKN65" s="30"/>
      <c r="CKO65" s="43"/>
      <c r="CKP65" s="30"/>
      <c r="CKQ65" s="66"/>
      <c r="CKR65" s="67"/>
      <c r="CKS65" s="30"/>
      <c r="CKT65" s="30"/>
      <c r="CKU65" s="43"/>
      <c r="CKV65" s="30"/>
      <c r="CKW65" s="66"/>
      <c r="CKX65" s="67"/>
      <c r="CKY65" s="30"/>
      <c r="CKZ65" s="30"/>
      <c r="CLA65" s="43"/>
      <c r="CLB65" s="30"/>
      <c r="CLC65" s="66"/>
      <c r="CLD65" s="67"/>
      <c r="CLE65" s="30"/>
      <c r="CLF65" s="30"/>
      <c r="CLG65" s="43"/>
      <c r="CLH65" s="30"/>
      <c r="CLI65" s="66"/>
      <c r="CLJ65" s="67"/>
      <c r="CLK65" s="30"/>
      <c r="CLL65" s="30"/>
      <c r="CLM65" s="43"/>
      <c r="CLN65" s="30"/>
      <c r="CLO65" s="66"/>
      <c r="CLP65" s="67"/>
      <c r="CLQ65" s="30"/>
      <c r="CLR65" s="30"/>
      <c r="CLS65" s="43"/>
      <c r="CLT65" s="30"/>
      <c r="CLU65" s="66"/>
      <c r="CLV65" s="67"/>
      <c r="CLW65" s="30"/>
      <c r="CLX65" s="30"/>
      <c r="CLY65" s="43"/>
      <c r="CLZ65" s="30"/>
      <c r="CMA65" s="66"/>
      <c r="CMB65" s="67"/>
      <c r="CMC65" s="30"/>
      <c r="CMD65" s="30"/>
      <c r="CME65" s="43"/>
      <c r="CMF65" s="30"/>
      <c r="CMG65" s="66"/>
      <c r="CMH65" s="67"/>
      <c r="CMI65" s="30"/>
      <c r="CMJ65" s="30"/>
      <c r="CMK65" s="43"/>
      <c r="CML65" s="30"/>
      <c r="CMM65" s="66"/>
      <c r="CMN65" s="67"/>
      <c r="CMO65" s="30"/>
      <c r="CMP65" s="30"/>
      <c r="CMQ65" s="43"/>
      <c r="CMR65" s="30"/>
      <c r="CMS65" s="66"/>
      <c r="CMT65" s="67"/>
      <c r="CMU65" s="30"/>
      <c r="CMV65" s="30"/>
      <c r="CMW65" s="43"/>
      <c r="CMX65" s="30"/>
      <c r="CMY65" s="66"/>
      <c r="CMZ65" s="67"/>
      <c r="CNA65" s="30"/>
      <c r="CNB65" s="30"/>
      <c r="CNC65" s="43"/>
      <c r="CND65" s="30"/>
      <c r="CNE65" s="66"/>
      <c r="CNF65" s="67"/>
      <c r="CNG65" s="30"/>
      <c r="CNH65" s="30"/>
      <c r="CNI65" s="43"/>
      <c r="CNJ65" s="30"/>
      <c r="CNK65" s="66"/>
      <c r="CNL65" s="67"/>
      <c r="CNM65" s="30"/>
      <c r="CNN65" s="30"/>
      <c r="CNO65" s="43"/>
      <c r="CNP65" s="30"/>
      <c r="CNQ65" s="66"/>
      <c r="CNR65" s="67"/>
      <c r="CNS65" s="30"/>
      <c r="CNT65" s="30"/>
      <c r="CNU65" s="43"/>
      <c r="CNV65" s="30"/>
      <c r="CNW65" s="66"/>
      <c r="CNX65" s="67"/>
      <c r="CNY65" s="30"/>
      <c r="CNZ65" s="30"/>
      <c r="COA65" s="43"/>
      <c r="COB65" s="30"/>
      <c r="COC65" s="66"/>
      <c r="COD65" s="67"/>
      <c r="COE65" s="30"/>
      <c r="COF65" s="30"/>
      <c r="COG65" s="43"/>
      <c r="COH65" s="30"/>
      <c r="COI65" s="66"/>
      <c r="COJ65" s="67"/>
      <c r="COK65" s="30"/>
      <c r="COL65" s="30"/>
      <c r="COM65" s="43"/>
      <c r="CON65" s="30"/>
      <c r="COO65" s="66"/>
      <c r="COP65" s="67"/>
      <c r="COQ65" s="30"/>
      <c r="COR65" s="30"/>
      <c r="COS65" s="43"/>
      <c r="COT65" s="30"/>
      <c r="COU65" s="66"/>
      <c r="COV65" s="67"/>
      <c r="COW65" s="30"/>
      <c r="COX65" s="30"/>
      <c r="COY65" s="43"/>
      <c r="COZ65" s="30"/>
      <c r="CPA65" s="66"/>
      <c r="CPB65" s="67"/>
      <c r="CPC65" s="30"/>
      <c r="CPD65" s="30"/>
      <c r="CPE65" s="43"/>
      <c r="CPF65" s="30"/>
      <c r="CPG65" s="66"/>
      <c r="CPH65" s="67"/>
      <c r="CPI65" s="30"/>
      <c r="CPJ65" s="30"/>
      <c r="CPK65" s="43"/>
      <c r="CPL65" s="30"/>
      <c r="CPM65" s="66"/>
      <c r="CPN65" s="67"/>
      <c r="CPO65" s="30"/>
      <c r="CPP65" s="30"/>
      <c r="CPQ65" s="43"/>
      <c r="CPR65" s="30"/>
      <c r="CPS65" s="66"/>
      <c r="CPT65" s="67"/>
      <c r="CPU65" s="30"/>
      <c r="CPV65" s="30"/>
      <c r="CPW65" s="43"/>
      <c r="CPX65" s="30"/>
      <c r="CPY65" s="66"/>
      <c r="CPZ65" s="67"/>
      <c r="CQA65" s="30"/>
      <c r="CQB65" s="30"/>
      <c r="CQC65" s="43"/>
      <c r="CQD65" s="30"/>
      <c r="CQE65" s="66"/>
      <c r="CQF65" s="67"/>
      <c r="CQG65" s="30"/>
      <c r="CQH65" s="30"/>
      <c r="CQI65" s="43"/>
      <c r="CQJ65" s="30"/>
      <c r="CQK65" s="66"/>
      <c r="CQL65" s="67"/>
      <c r="CQM65" s="30"/>
      <c r="CQN65" s="30"/>
      <c r="CQO65" s="43"/>
      <c r="CQP65" s="30"/>
      <c r="CQQ65" s="66"/>
      <c r="CQR65" s="67"/>
      <c r="CQS65" s="30"/>
      <c r="CQT65" s="30"/>
      <c r="CQU65" s="43"/>
      <c r="CQV65" s="30"/>
      <c r="CQW65" s="66"/>
      <c r="CQX65" s="67"/>
      <c r="CQY65" s="30"/>
      <c r="CQZ65" s="30"/>
      <c r="CRA65" s="43"/>
      <c r="CRB65" s="30"/>
      <c r="CRC65" s="66"/>
      <c r="CRD65" s="67"/>
      <c r="CRE65" s="30"/>
      <c r="CRF65" s="30"/>
      <c r="CRG65" s="43"/>
      <c r="CRH65" s="30"/>
      <c r="CRI65" s="66"/>
      <c r="CRJ65" s="67"/>
      <c r="CRK65" s="30"/>
      <c r="CRL65" s="30"/>
      <c r="CRM65" s="43"/>
      <c r="CRN65" s="30"/>
      <c r="CRO65" s="66"/>
      <c r="CRP65" s="67"/>
      <c r="CRQ65" s="30"/>
      <c r="CRR65" s="30"/>
      <c r="CRS65" s="43"/>
      <c r="CRT65" s="30"/>
      <c r="CRU65" s="66"/>
      <c r="CRV65" s="67"/>
      <c r="CRW65" s="30"/>
      <c r="CRX65" s="30"/>
      <c r="CRY65" s="43"/>
      <c r="CRZ65" s="30"/>
      <c r="CSA65" s="66"/>
      <c r="CSB65" s="67"/>
      <c r="CSC65" s="30"/>
      <c r="CSD65" s="30"/>
      <c r="CSE65" s="43"/>
      <c r="CSF65" s="30"/>
      <c r="CSG65" s="66"/>
      <c r="CSH65" s="67"/>
      <c r="CSI65" s="30"/>
      <c r="CSJ65" s="30"/>
      <c r="CSK65" s="43"/>
      <c r="CSL65" s="30"/>
      <c r="CSM65" s="66"/>
      <c r="CSN65" s="67"/>
      <c r="CSO65" s="30"/>
      <c r="CSP65" s="30"/>
      <c r="CSQ65" s="43"/>
      <c r="CSR65" s="30"/>
      <c r="CSS65" s="66"/>
      <c r="CST65" s="67"/>
      <c r="CSU65" s="30"/>
      <c r="CSV65" s="30"/>
      <c r="CSW65" s="43"/>
      <c r="CSX65" s="30"/>
      <c r="CSY65" s="66"/>
      <c r="CSZ65" s="67"/>
      <c r="CTA65" s="30"/>
      <c r="CTB65" s="30"/>
      <c r="CTC65" s="43"/>
      <c r="CTD65" s="30"/>
      <c r="CTE65" s="66"/>
      <c r="CTF65" s="67"/>
      <c r="CTG65" s="30"/>
      <c r="CTH65" s="30"/>
      <c r="CTI65" s="43"/>
      <c r="CTJ65" s="30"/>
      <c r="CTK65" s="66"/>
      <c r="CTL65" s="67"/>
      <c r="CTM65" s="30"/>
      <c r="CTN65" s="30"/>
      <c r="CTO65" s="43"/>
      <c r="CTP65" s="30"/>
      <c r="CTQ65" s="66"/>
      <c r="CTR65" s="67"/>
      <c r="CTS65" s="30"/>
      <c r="CTT65" s="30"/>
      <c r="CTU65" s="43"/>
      <c r="CTV65" s="30"/>
      <c r="CTW65" s="66"/>
      <c r="CTX65" s="67"/>
      <c r="CTY65" s="30"/>
      <c r="CTZ65" s="30"/>
      <c r="CUA65" s="43"/>
      <c r="CUB65" s="30"/>
      <c r="CUC65" s="66"/>
      <c r="CUD65" s="67"/>
      <c r="CUE65" s="30"/>
      <c r="CUF65" s="30"/>
      <c r="CUG65" s="43"/>
      <c r="CUH65" s="30"/>
      <c r="CUI65" s="66"/>
      <c r="CUJ65" s="67"/>
      <c r="CUK65" s="30"/>
      <c r="CUL65" s="30"/>
      <c r="CUM65" s="43"/>
      <c r="CUN65" s="30"/>
      <c r="CUO65" s="66"/>
      <c r="CUP65" s="67"/>
      <c r="CUQ65" s="30"/>
      <c r="CUR65" s="30"/>
      <c r="CUS65" s="43"/>
      <c r="CUT65" s="30"/>
      <c r="CUU65" s="66"/>
      <c r="CUV65" s="67"/>
      <c r="CUW65" s="30"/>
      <c r="CUX65" s="30"/>
      <c r="CUY65" s="43"/>
      <c r="CUZ65" s="30"/>
      <c r="CVA65" s="66"/>
      <c r="CVB65" s="67"/>
      <c r="CVC65" s="30"/>
      <c r="CVD65" s="30"/>
      <c r="CVE65" s="43"/>
      <c r="CVF65" s="30"/>
      <c r="CVG65" s="66"/>
      <c r="CVH65" s="67"/>
      <c r="CVI65" s="30"/>
      <c r="CVJ65" s="30"/>
      <c r="CVK65" s="43"/>
      <c r="CVL65" s="30"/>
      <c r="CVM65" s="66"/>
      <c r="CVN65" s="67"/>
      <c r="CVO65" s="30"/>
      <c r="CVP65" s="30"/>
      <c r="CVQ65" s="43"/>
      <c r="CVR65" s="30"/>
      <c r="CVS65" s="66"/>
      <c r="CVT65" s="67"/>
      <c r="CVU65" s="30"/>
      <c r="CVV65" s="30"/>
      <c r="CVW65" s="43"/>
      <c r="CVX65" s="30"/>
      <c r="CVY65" s="66"/>
      <c r="CVZ65" s="67"/>
      <c r="CWA65" s="30"/>
      <c r="CWB65" s="30"/>
      <c r="CWC65" s="43"/>
      <c r="CWD65" s="30"/>
      <c r="CWE65" s="66"/>
      <c r="CWF65" s="67"/>
      <c r="CWG65" s="30"/>
      <c r="CWH65" s="30"/>
      <c r="CWI65" s="43"/>
      <c r="CWJ65" s="30"/>
      <c r="CWK65" s="66"/>
      <c r="CWL65" s="67"/>
      <c r="CWM65" s="30"/>
      <c r="CWN65" s="30"/>
      <c r="CWO65" s="43"/>
      <c r="CWP65" s="30"/>
      <c r="CWQ65" s="66"/>
      <c r="CWR65" s="67"/>
      <c r="CWS65" s="30"/>
      <c r="CWT65" s="30"/>
      <c r="CWU65" s="43"/>
      <c r="CWV65" s="30"/>
      <c r="CWW65" s="66"/>
      <c r="CWX65" s="67"/>
      <c r="CWY65" s="30"/>
      <c r="CWZ65" s="30"/>
      <c r="CXA65" s="43"/>
      <c r="CXB65" s="30"/>
      <c r="CXC65" s="66"/>
      <c r="CXD65" s="67"/>
      <c r="CXE65" s="30"/>
      <c r="CXF65" s="30"/>
      <c r="CXG65" s="43"/>
      <c r="CXH65" s="30"/>
      <c r="CXI65" s="66"/>
      <c r="CXJ65" s="67"/>
      <c r="CXK65" s="30"/>
      <c r="CXL65" s="30"/>
      <c r="CXM65" s="43"/>
      <c r="CXN65" s="30"/>
      <c r="CXO65" s="66"/>
      <c r="CXP65" s="67"/>
      <c r="CXQ65" s="30"/>
      <c r="CXR65" s="30"/>
      <c r="CXS65" s="43"/>
      <c r="CXT65" s="30"/>
      <c r="CXU65" s="66"/>
      <c r="CXV65" s="67"/>
      <c r="CXW65" s="30"/>
      <c r="CXX65" s="30"/>
      <c r="CXY65" s="43"/>
      <c r="CXZ65" s="30"/>
      <c r="CYA65" s="66"/>
      <c r="CYB65" s="67"/>
      <c r="CYC65" s="30"/>
      <c r="CYD65" s="30"/>
      <c r="CYE65" s="43"/>
      <c r="CYF65" s="30"/>
      <c r="CYG65" s="66"/>
      <c r="CYH65" s="67"/>
      <c r="CYI65" s="30"/>
      <c r="CYJ65" s="30"/>
      <c r="CYK65" s="43"/>
      <c r="CYL65" s="30"/>
      <c r="CYM65" s="66"/>
      <c r="CYN65" s="67"/>
      <c r="CYO65" s="30"/>
      <c r="CYP65" s="30"/>
      <c r="CYQ65" s="43"/>
      <c r="CYR65" s="30"/>
      <c r="CYS65" s="66"/>
      <c r="CYT65" s="67"/>
      <c r="CYU65" s="30"/>
      <c r="CYV65" s="30"/>
      <c r="CYW65" s="43"/>
      <c r="CYX65" s="30"/>
      <c r="CYY65" s="66"/>
      <c r="CYZ65" s="67"/>
      <c r="CZA65" s="30"/>
      <c r="CZB65" s="30"/>
      <c r="CZC65" s="43"/>
      <c r="CZD65" s="30"/>
      <c r="CZE65" s="66"/>
      <c r="CZF65" s="67"/>
      <c r="CZG65" s="30"/>
      <c r="CZH65" s="30"/>
      <c r="CZI65" s="43"/>
      <c r="CZJ65" s="30"/>
      <c r="CZK65" s="66"/>
      <c r="CZL65" s="67"/>
      <c r="CZM65" s="30"/>
      <c r="CZN65" s="30"/>
      <c r="CZO65" s="43"/>
      <c r="CZP65" s="30"/>
      <c r="CZQ65" s="66"/>
      <c r="CZR65" s="67"/>
      <c r="CZS65" s="30"/>
      <c r="CZT65" s="30"/>
      <c r="CZU65" s="43"/>
      <c r="CZV65" s="30"/>
      <c r="CZW65" s="66"/>
      <c r="CZX65" s="67"/>
      <c r="CZY65" s="30"/>
      <c r="CZZ65" s="30"/>
      <c r="DAA65" s="43"/>
      <c r="DAB65" s="30"/>
      <c r="DAC65" s="66"/>
      <c r="DAD65" s="67"/>
      <c r="DAE65" s="30"/>
      <c r="DAF65" s="30"/>
      <c r="DAG65" s="43"/>
      <c r="DAH65" s="30"/>
      <c r="DAI65" s="66"/>
      <c r="DAJ65" s="67"/>
      <c r="DAK65" s="30"/>
      <c r="DAL65" s="30"/>
      <c r="DAM65" s="43"/>
      <c r="DAN65" s="30"/>
      <c r="DAO65" s="66"/>
      <c r="DAP65" s="67"/>
      <c r="DAQ65" s="30"/>
      <c r="DAR65" s="30"/>
      <c r="DAS65" s="43"/>
      <c r="DAT65" s="30"/>
      <c r="DAU65" s="66"/>
      <c r="DAV65" s="67"/>
      <c r="DAW65" s="30"/>
      <c r="DAX65" s="30"/>
      <c r="DAY65" s="43"/>
      <c r="DAZ65" s="30"/>
      <c r="DBA65" s="66"/>
      <c r="DBB65" s="67"/>
      <c r="DBC65" s="30"/>
      <c r="DBD65" s="30"/>
      <c r="DBE65" s="43"/>
      <c r="DBF65" s="30"/>
      <c r="DBG65" s="66"/>
      <c r="DBH65" s="67"/>
      <c r="DBI65" s="30"/>
      <c r="DBJ65" s="30"/>
      <c r="DBK65" s="43"/>
      <c r="DBL65" s="30"/>
      <c r="DBM65" s="66"/>
      <c r="DBN65" s="67"/>
      <c r="DBO65" s="30"/>
      <c r="DBP65" s="30"/>
      <c r="DBQ65" s="43"/>
      <c r="DBR65" s="30"/>
      <c r="DBS65" s="66"/>
      <c r="DBT65" s="67"/>
      <c r="DBU65" s="30"/>
      <c r="DBV65" s="30"/>
      <c r="DBW65" s="43"/>
      <c r="DBX65" s="30"/>
      <c r="DBY65" s="66"/>
      <c r="DBZ65" s="67"/>
      <c r="DCA65" s="30"/>
      <c r="DCB65" s="30"/>
      <c r="DCC65" s="43"/>
      <c r="DCD65" s="30"/>
      <c r="DCE65" s="66"/>
      <c r="DCF65" s="67"/>
      <c r="DCG65" s="30"/>
      <c r="DCH65" s="30"/>
      <c r="DCI65" s="43"/>
      <c r="DCJ65" s="30"/>
      <c r="DCK65" s="66"/>
      <c r="DCL65" s="67"/>
      <c r="DCM65" s="30"/>
      <c r="DCN65" s="30"/>
      <c r="DCO65" s="43"/>
      <c r="DCP65" s="30"/>
      <c r="DCQ65" s="66"/>
      <c r="DCR65" s="67"/>
      <c r="DCS65" s="30"/>
      <c r="DCT65" s="30"/>
      <c r="DCU65" s="43"/>
      <c r="DCV65" s="30"/>
      <c r="DCW65" s="66"/>
      <c r="DCX65" s="67"/>
      <c r="DCY65" s="30"/>
      <c r="DCZ65" s="30"/>
      <c r="DDA65" s="43"/>
      <c r="DDB65" s="30"/>
      <c r="DDC65" s="66"/>
      <c r="DDD65" s="67"/>
      <c r="DDE65" s="30"/>
      <c r="DDF65" s="30"/>
      <c r="DDG65" s="43"/>
      <c r="DDH65" s="30"/>
      <c r="DDI65" s="66"/>
      <c r="DDJ65" s="67"/>
      <c r="DDK65" s="30"/>
      <c r="DDL65" s="30"/>
      <c r="DDM65" s="43"/>
      <c r="DDN65" s="30"/>
      <c r="DDO65" s="66"/>
      <c r="DDP65" s="67"/>
      <c r="DDQ65" s="30"/>
      <c r="DDR65" s="30"/>
      <c r="DDS65" s="43"/>
      <c r="DDT65" s="30"/>
      <c r="DDU65" s="66"/>
      <c r="DDV65" s="67"/>
      <c r="DDW65" s="30"/>
      <c r="DDX65" s="30"/>
      <c r="DDY65" s="43"/>
      <c r="DDZ65" s="30"/>
      <c r="DEA65" s="66"/>
      <c r="DEB65" s="67"/>
      <c r="DEC65" s="30"/>
      <c r="DED65" s="30"/>
      <c r="DEE65" s="43"/>
      <c r="DEF65" s="30"/>
      <c r="DEG65" s="66"/>
      <c r="DEH65" s="67"/>
      <c r="DEI65" s="30"/>
      <c r="DEJ65" s="30"/>
      <c r="DEK65" s="43"/>
      <c r="DEL65" s="30"/>
      <c r="DEM65" s="66"/>
      <c r="DEN65" s="67"/>
      <c r="DEO65" s="30"/>
      <c r="DEP65" s="30"/>
      <c r="DEQ65" s="43"/>
      <c r="DER65" s="30"/>
      <c r="DES65" s="66"/>
      <c r="DET65" s="67"/>
      <c r="DEU65" s="30"/>
      <c r="DEV65" s="30"/>
      <c r="DEW65" s="43"/>
      <c r="DEX65" s="30"/>
      <c r="DEY65" s="66"/>
      <c r="DEZ65" s="67"/>
      <c r="DFA65" s="30"/>
      <c r="DFB65" s="30"/>
      <c r="DFC65" s="43"/>
      <c r="DFD65" s="30"/>
      <c r="DFE65" s="66"/>
      <c r="DFF65" s="67"/>
      <c r="DFG65" s="30"/>
      <c r="DFH65" s="30"/>
      <c r="DFI65" s="43"/>
      <c r="DFJ65" s="30"/>
      <c r="DFK65" s="66"/>
      <c r="DFL65" s="67"/>
      <c r="DFM65" s="30"/>
      <c r="DFN65" s="30"/>
      <c r="DFO65" s="43"/>
      <c r="DFP65" s="30"/>
      <c r="DFQ65" s="66"/>
      <c r="DFR65" s="67"/>
      <c r="DFS65" s="30"/>
      <c r="DFT65" s="30"/>
      <c r="DFU65" s="43"/>
      <c r="DFV65" s="30"/>
      <c r="DFW65" s="66"/>
      <c r="DFX65" s="67"/>
      <c r="DFY65" s="30"/>
      <c r="DFZ65" s="30"/>
      <c r="DGA65" s="43"/>
      <c r="DGB65" s="30"/>
      <c r="DGC65" s="66"/>
      <c r="DGD65" s="67"/>
      <c r="DGE65" s="30"/>
      <c r="DGF65" s="30"/>
      <c r="DGG65" s="43"/>
      <c r="DGH65" s="30"/>
      <c r="DGI65" s="66"/>
      <c r="DGJ65" s="67"/>
      <c r="DGK65" s="30"/>
      <c r="DGL65" s="30"/>
      <c r="DGM65" s="43"/>
      <c r="DGN65" s="30"/>
      <c r="DGO65" s="66"/>
      <c r="DGP65" s="67"/>
      <c r="DGQ65" s="30"/>
      <c r="DGR65" s="30"/>
      <c r="DGS65" s="43"/>
      <c r="DGT65" s="30"/>
      <c r="DGU65" s="66"/>
      <c r="DGV65" s="67"/>
      <c r="DGW65" s="30"/>
      <c r="DGX65" s="30"/>
      <c r="DGY65" s="43"/>
      <c r="DGZ65" s="30"/>
      <c r="DHA65" s="66"/>
      <c r="DHB65" s="67"/>
      <c r="DHC65" s="30"/>
      <c r="DHD65" s="30"/>
      <c r="DHE65" s="43"/>
      <c r="DHF65" s="30"/>
      <c r="DHG65" s="66"/>
      <c r="DHH65" s="67"/>
      <c r="DHI65" s="30"/>
      <c r="DHJ65" s="30"/>
      <c r="DHK65" s="43"/>
      <c r="DHL65" s="30"/>
      <c r="DHM65" s="66"/>
      <c r="DHN65" s="67"/>
      <c r="DHO65" s="30"/>
      <c r="DHP65" s="30"/>
      <c r="DHQ65" s="43"/>
      <c r="DHR65" s="30"/>
      <c r="DHS65" s="66"/>
      <c r="DHT65" s="67"/>
      <c r="DHU65" s="30"/>
      <c r="DHV65" s="30"/>
      <c r="DHW65" s="43"/>
      <c r="DHX65" s="30"/>
      <c r="DHY65" s="66"/>
      <c r="DHZ65" s="67"/>
      <c r="DIA65" s="30"/>
      <c r="DIB65" s="30"/>
      <c r="DIC65" s="43"/>
      <c r="DID65" s="30"/>
      <c r="DIE65" s="66"/>
      <c r="DIF65" s="67"/>
      <c r="DIG65" s="30"/>
      <c r="DIH65" s="30"/>
      <c r="DII65" s="43"/>
      <c r="DIJ65" s="30"/>
      <c r="DIK65" s="66"/>
      <c r="DIL65" s="67"/>
      <c r="DIM65" s="30"/>
      <c r="DIN65" s="30"/>
      <c r="DIO65" s="43"/>
      <c r="DIP65" s="30"/>
      <c r="DIQ65" s="66"/>
      <c r="DIR65" s="67"/>
      <c r="DIS65" s="30"/>
      <c r="DIT65" s="30"/>
      <c r="DIU65" s="43"/>
      <c r="DIV65" s="30"/>
      <c r="DIW65" s="66"/>
      <c r="DIX65" s="67"/>
      <c r="DIY65" s="30"/>
      <c r="DIZ65" s="30"/>
      <c r="DJA65" s="43"/>
      <c r="DJB65" s="30"/>
      <c r="DJC65" s="66"/>
      <c r="DJD65" s="67"/>
      <c r="DJE65" s="30"/>
      <c r="DJF65" s="30"/>
      <c r="DJG65" s="43"/>
      <c r="DJH65" s="30"/>
      <c r="DJI65" s="66"/>
      <c r="DJJ65" s="67"/>
      <c r="DJK65" s="30"/>
      <c r="DJL65" s="30"/>
      <c r="DJM65" s="43"/>
      <c r="DJN65" s="30"/>
      <c r="DJO65" s="66"/>
      <c r="DJP65" s="67"/>
      <c r="DJQ65" s="30"/>
      <c r="DJR65" s="30"/>
      <c r="DJS65" s="43"/>
      <c r="DJT65" s="30"/>
      <c r="DJU65" s="66"/>
      <c r="DJV65" s="67"/>
      <c r="DJW65" s="30"/>
      <c r="DJX65" s="30"/>
      <c r="DJY65" s="43"/>
      <c r="DJZ65" s="30"/>
      <c r="DKA65" s="66"/>
      <c r="DKB65" s="67"/>
      <c r="DKC65" s="30"/>
      <c r="DKD65" s="30"/>
      <c r="DKE65" s="43"/>
      <c r="DKF65" s="30"/>
      <c r="DKG65" s="66"/>
      <c r="DKH65" s="67"/>
      <c r="DKI65" s="30"/>
      <c r="DKJ65" s="30"/>
      <c r="DKK65" s="43"/>
      <c r="DKL65" s="30"/>
      <c r="DKM65" s="66"/>
      <c r="DKN65" s="67"/>
      <c r="DKO65" s="30"/>
      <c r="DKP65" s="30"/>
      <c r="DKQ65" s="43"/>
      <c r="DKR65" s="30"/>
      <c r="DKS65" s="66"/>
      <c r="DKT65" s="67"/>
      <c r="DKU65" s="30"/>
      <c r="DKV65" s="30"/>
      <c r="DKW65" s="43"/>
      <c r="DKX65" s="30"/>
      <c r="DKY65" s="66"/>
      <c r="DKZ65" s="67"/>
      <c r="DLA65" s="30"/>
      <c r="DLB65" s="30"/>
      <c r="DLC65" s="43"/>
      <c r="DLD65" s="30"/>
      <c r="DLE65" s="66"/>
      <c r="DLF65" s="67"/>
      <c r="DLG65" s="30"/>
      <c r="DLH65" s="30"/>
      <c r="DLI65" s="43"/>
      <c r="DLJ65" s="30"/>
      <c r="DLK65" s="66"/>
      <c r="DLL65" s="67"/>
      <c r="DLM65" s="30"/>
      <c r="DLN65" s="30"/>
      <c r="DLO65" s="43"/>
      <c r="DLP65" s="30"/>
      <c r="DLQ65" s="66"/>
      <c r="DLR65" s="67"/>
      <c r="DLS65" s="30"/>
      <c r="DLT65" s="30"/>
      <c r="DLU65" s="43"/>
      <c r="DLV65" s="30"/>
      <c r="DLW65" s="66"/>
      <c r="DLX65" s="67"/>
      <c r="DLY65" s="30"/>
      <c r="DLZ65" s="30"/>
      <c r="DMA65" s="43"/>
      <c r="DMB65" s="30"/>
      <c r="DMC65" s="66"/>
      <c r="DMD65" s="67"/>
      <c r="DME65" s="30"/>
      <c r="DMF65" s="30"/>
      <c r="DMG65" s="43"/>
      <c r="DMH65" s="30"/>
      <c r="DMI65" s="66"/>
      <c r="DMJ65" s="67"/>
      <c r="DMK65" s="30"/>
      <c r="DML65" s="30"/>
      <c r="DMM65" s="43"/>
      <c r="DMN65" s="30"/>
      <c r="DMO65" s="66"/>
      <c r="DMP65" s="67"/>
      <c r="DMQ65" s="30"/>
      <c r="DMR65" s="30"/>
      <c r="DMS65" s="43"/>
      <c r="DMT65" s="30"/>
      <c r="DMU65" s="66"/>
      <c r="DMV65" s="67"/>
      <c r="DMW65" s="30"/>
      <c r="DMX65" s="30"/>
      <c r="DMY65" s="43"/>
      <c r="DMZ65" s="30"/>
      <c r="DNA65" s="66"/>
      <c r="DNB65" s="67"/>
      <c r="DNC65" s="30"/>
      <c r="DND65" s="30"/>
      <c r="DNE65" s="43"/>
      <c r="DNF65" s="30"/>
      <c r="DNG65" s="66"/>
      <c r="DNH65" s="67"/>
      <c r="DNI65" s="30"/>
      <c r="DNJ65" s="30"/>
      <c r="DNK65" s="43"/>
      <c r="DNL65" s="30"/>
      <c r="DNM65" s="66"/>
      <c r="DNN65" s="67"/>
      <c r="DNO65" s="30"/>
      <c r="DNP65" s="30"/>
      <c r="DNQ65" s="43"/>
      <c r="DNR65" s="30"/>
      <c r="DNS65" s="66"/>
      <c r="DNT65" s="67"/>
      <c r="DNU65" s="30"/>
      <c r="DNV65" s="30"/>
      <c r="DNW65" s="43"/>
      <c r="DNX65" s="30"/>
      <c r="DNY65" s="66"/>
      <c r="DNZ65" s="67"/>
      <c r="DOA65" s="30"/>
      <c r="DOB65" s="30"/>
      <c r="DOC65" s="43"/>
      <c r="DOD65" s="30"/>
      <c r="DOE65" s="66"/>
      <c r="DOF65" s="67"/>
      <c r="DOG65" s="30"/>
      <c r="DOH65" s="30"/>
      <c r="DOI65" s="43"/>
      <c r="DOJ65" s="30"/>
      <c r="DOK65" s="66"/>
      <c r="DOL65" s="67"/>
      <c r="DOM65" s="30"/>
      <c r="DON65" s="30"/>
      <c r="DOO65" s="43"/>
      <c r="DOP65" s="30"/>
      <c r="DOQ65" s="66"/>
      <c r="DOR65" s="67"/>
      <c r="DOS65" s="30"/>
      <c r="DOT65" s="30"/>
      <c r="DOU65" s="43"/>
      <c r="DOV65" s="30"/>
      <c r="DOW65" s="66"/>
      <c r="DOX65" s="67"/>
      <c r="DOY65" s="30"/>
      <c r="DOZ65" s="30"/>
      <c r="DPA65" s="43"/>
      <c r="DPB65" s="30"/>
      <c r="DPC65" s="66"/>
      <c r="DPD65" s="67"/>
      <c r="DPE65" s="30"/>
      <c r="DPF65" s="30"/>
      <c r="DPG65" s="43"/>
      <c r="DPH65" s="30"/>
      <c r="DPI65" s="66"/>
      <c r="DPJ65" s="67"/>
      <c r="DPK65" s="30"/>
      <c r="DPL65" s="30"/>
      <c r="DPM65" s="43"/>
      <c r="DPN65" s="30"/>
      <c r="DPO65" s="66"/>
      <c r="DPP65" s="67"/>
      <c r="DPQ65" s="30"/>
      <c r="DPR65" s="30"/>
      <c r="DPS65" s="43"/>
      <c r="DPT65" s="30"/>
      <c r="DPU65" s="66"/>
      <c r="DPV65" s="67"/>
      <c r="DPW65" s="30"/>
      <c r="DPX65" s="30"/>
      <c r="DPY65" s="43"/>
      <c r="DPZ65" s="30"/>
      <c r="DQA65" s="66"/>
      <c r="DQB65" s="67"/>
      <c r="DQC65" s="30"/>
      <c r="DQD65" s="30"/>
      <c r="DQE65" s="43"/>
      <c r="DQF65" s="30"/>
      <c r="DQG65" s="66"/>
      <c r="DQH65" s="67"/>
      <c r="DQI65" s="30"/>
      <c r="DQJ65" s="30"/>
      <c r="DQK65" s="43"/>
      <c r="DQL65" s="30"/>
      <c r="DQM65" s="66"/>
      <c r="DQN65" s="67"/>
      <c r="DQO65" s="30"/>
      <c r="DQP65" s="30"/>
      <c r="DQQ65" s="43"/>
      <c r="DQR65" s="30"/>
      <c r="DQS65" s="66"/>
      <c r="DQT65" s="67"/>
      <c r="DQU65" s="30"/>
      <c r="DQV65" s="30"/>
      <c r="DQW65" s="43"/>
      <c r="DQX65" s="30"/>
      <c r="DQY65" s="66"/>
      <c r="DQZ65" s="67"/>
      <c r="DRA65" s="30"/>
      <c r="DRB65" s="30"/>
      <c r="DRC65" s="43"/>
      <c r="DRD65" s="30"/>
      <c r="DRE65" s="66"/>
      <c r="DRF65" s="67"/>
      <c r="DRG65" s="30"/>
      <c r="DRH65" s="30"/>
      <c r="DRI65" s="43"/>
      <c r="DRJ65" s="30"/>
      <c r="DRK65" s="66"/>
      <c r="DRL65" s="67"/>
      <c r="DRM65" s="30"/>
      <c r="DRN65" s="30"/>
      <c r="DRO65" s="43"/>
      <c r="DRP65" s="30"/>
      <c r="DRQ65" s="66"/>
      <c r="DRR65" s="67"/>
      <c r="DRS65" s="30"/>
      <c r="DRT65" s="30"/>
      <c r="DRU65" s="43"/>
      <c r="DRV65" s="30"/>
      <c r="DRW65" s="66"/>
      <c r="DRX65" s="67"/>
      <c r="DRY65" s="30"/>
      <c r="DRZ65" s="30"/>
      <c r="DSA65" s="43"/>
      <c r="DSB65" s="30"/>
      <c r="DSC65" s="66"/>
      <c r="DSD65" s="67"/>
      <c r="DSE65" s="30"/>
      <c r="DSF65" s="30"/>
      <c r="DSG65" s="43"/>
      <c r="DSH65" s="30"/>
      <c r="DSI65" s="66"/>
      <c r="DSJ65" s="67"/>
      <c r="DSK65" s="30"/>
      <c r="DSL65" s="30"/>
      <c r="DSM65" s="43"/>
      <c r="DSN65" s="30"/>
      <c r="DSO65" s="66"/>
      <c r="DSP65" s="67"/>
      <c r="DSQ65" s="30"/>
      <c r="DSR65" s="30"/>
      <c r="DSS65" s="43"/>
      <c r="DST65" s="30"/>
      <c r="DSU65" s="66"/>
      <c r="DSV65" s="67"/>
      <c r="DSW65" s="30"/>
      <c r="DSX65" s="30"/>
      <c r="DSY65" s="43"/>
      <c r="DSZ65" s="30"/>
      <c r="DTA65" s="66"/>
      <c r="DTB65" s="67"/>
      <c r="DTC65" s="30"/>
      <c r="DTD65" s="30"/>
      <c r="DTE65" s="43"/>
      <c r="DTF65" s="30"/>
      <c r="DTG65" s="66"/>
      <c r="DTH65" s="67"/>
      <c r="DTI65" s="30"/>
      <c r="DTJ65" s="30"/>
      <c r="DTK65" s="43"/>
      <c r="DTL65" s="30"/>
      <c r="DTM65" s="66"/>
      <c r="DTN65" s="67"/>
      <c r="DTO65" s="30"/>
      <c r="DTP65" s="30"/>
      <c r="DTQ65" s="43"/>
      <c r="DTR65" s="30"/>
      <c r="DTS65" s="66"/>
      <c r="DTT65" s="67"/>
      <c r="DTU65" s="30"/>
      <c r="DTV65" s="30"/>
      <c r="DTW65" s="43"/>
      <c r="DTX65" s="30"/>
      <c r="DTY65" s="66"/>
      <c r="DTZ65" s="67"/>
      <c r="DUA65" s="30"/>
      <c r="DUB65" s="30"/>
      <c r="DUC65" s="43"/>
      <c r="DUD65" s="30"/>
      <c r="DUE65" s="66"/>
      <c r="DUF65" s="67"/>
      <c r="DUG65" s="30"/>
      <c r="DUH65" s="30"/>
      <c r="DUI65" s="43"/>
      <c r="DUJ65" s="30"/>
      <c r="DUK65" s="66"/>
      <c r="DUL65" s="67"/>
      <c r="DUM65" s="30"/>
      <c r="DUN65" s="30"/>
      <c r="DUO65" s="43"/>
      <c r="DUP65" s="30"/>
      <c r="DUQ65" s="66"/>
      <c r="DUR65" s="67"/>
      <c r="DUS65" s="30"/>
      <c r="DUT65" s="30"/>
      <c r="DUU65" s="43"/>
      <c r="DUV65" s="30"/>
      <c r="DUW65" s="66"/>
      <c r="DUX65" s="67"/>
      <c r="DUY65" s="30"/>
      <c r="DUZ65" s="30"/>
      <c r="DVA65" s="43"/>
      <c r="DVB65" s="30"/>
      <c r="DVC65" s="66"/>
      <c r="DVD65" s="67"/>
      <c r="DVE65" s="30"/>
      <c r="DVF65" s="30"/>
      <c r="DVG65" s="43"/>
      <c r="DVH65" s="30"/>
      <c r="DVI65" s="66"/>
      <c r="DVJ65" s="67"/>
      <c r="DVK65" s="30"/>
      <c r="DVL65" s="30"/>
      <c r="DVM65" s="43"/>
      <c r="DVN65" s="30"/>
      <c r="DVO65" s="66"/>
      <c r="DVP65" s="67"/>
      <c r="DVQ65" s="30"/>
      <c r="DVR65" s="30"/>
      <c r="DVS65" s="43"/>
      <c r="DVT65" s="30"/>
      <c r="DVU65" s="66"/>
      <c r="DVV65" s="67"/>
      <c r="DVW65" s="30"/>
      <c r="DVX65" s="30"/>
      <c r="DVY65" s="43"/>
      <c r="DVZ65" s="30"/>
      <c r="DWA65" s="66"/>
      <c r="DWB65" s="67"/>
      <c r="DWC65" s="30"/>
      <c r="DWD65" s="30"/>
      <c r="DWE65" s="43"/>
      <c r="DWF65" s="30"/>
      <c r="DWG65" s="66"/>
      <c r="DWH65" s="67"/>
      <c r="DWI65" s="30"/>
      <c r="DWJ65" s="30"/>
      <c r="DWK65" s="43"/>
      <c r="DWL65" s="30"/>
      <c r="DWM65" s="66"/>
      <c r="DWN65" s="67"/>
      <c r="DWO65" s="30"/>
      <c r="DWP65" s="30"/>
      <c r="DWQ65" s="43"/>
      <c r="DWR65" s="30"/>
      <c r="DWS65" s="66"/>
      <c r="DWT65" s="67"/>
      <c r="DWU65" s="30"/>
      <c r="DWV65" s="30"/>
      <c r="DWW65" s="43"/>
      <c r="DWX65" s="30"/>
      <c r="DWY65" s="66"/>
      <c r="DWZ65" s="67"/>
      <c r="DXA65" s="30"/>
      <c r="DXB65" s="30"/>
      <c r="DXC65" s="43"/>
      <c r="DXD65" s="30"/>
      <c r="DXE65" s="66"/>
      <c r="DXF65" s="67"/>
      <c r="DXG65" s="30"/>
      <c r="DXH65" s="30"/>
      <c r="DXI65" s="43"/>
      <c r="DXJ65" s="30"/>
      <c r="DXK65" s="66"/>
      <c r="DXL65" s="67"/>
      <c r="DXM65" s="30"/>
      <c r="DXN65" s="30"/>
      <c r="DXO65" s="43"/>
      <c r="DXP65" s="30"/>
      <c r="DXQ65" s="66"/>
      <c r="DXR65" s="67"/>
      <c r="DXS65" s="30"/>
      <c r="DXT65" s="30"/>
      <c r="DXU65" s="43"/>
      <c r="DXV65" s="30"/>
      <c r="DXW65" s="66"/>
      <c r="DXX65" s="67"/>
      <c r="DXY65" s="30"/>
      <c r="DXZ65" s="30"/>
      <c r="DYA65" s="43"/>
      <c r="DYB65" s="30"/>
      <c r="DYC65" s="66"/>
      <c r="DYD65" s="67"/>
      <c r="DYE65" s="30"/>
      <c r="DYF65" s="30"/>
      <c r="DYG65" s="43"/>
      <c r="DYH65" s="30"/>
      <c r="DYI65" s="66"/>
      <c r="DYJ65" s="67"/>
      <c r="DYK65" s="30"/>
      <c r="DYL65" s="30"/>
      <c r="DYM65" s="43"/>
      <c r="DYN65" s="30"/>
      <c r="DYO65" s="66"/>
      <c r="DYP65" s="67"/>
      <c r="DYQ65" s="30"/>
      <c r="DYR65" s="30"/>
      <c r="DYS65" s="43"/>
      <c r="DYT65" s="30"/>
      <c r="DYU65" s="66"/>
      <c r="DYV65" s="67"/>
      <c r="DYW65" s="30"/>
      <c r="DYX65" s="30"/>
      <c r="DYY65" s="43"/>
      <c r="DYZ65" s="30"/>
      <c r="DZA65" s="66"/>
      <c r="DZB65" s="67"/>
      <c r="DZC65" s="30"/>
      <c r="DZD65" s="30"/>
      <c r="DZE65" s="43"/>
      <c r="DZF65" s="30"/>
      <c r="DZG65" s="66"/>
      <c r="DZH65" s="67"/>
      <c r="DZI65" s="30"/>
      <c r="DZJ65" s="30"/>
      <c r="DZK65" s="43"/>
      <c r="DZL65" s="30"/>
      <c r="DZM65" s="66"/>
      <c r="DZN65" s="67"/>
      <c r="DZO65" s="30"/>
      <c r="DZP65" s="30"/>
      <c r="DZQ65" s="43"/>
      <c r="DZR65" s="30"/>
      <c r="DZS65" s="66"/>
      <c r="DZT65" s="67"/>
      <c r="DZU65" s="30"/>
      <c r="DZV65" s="30"/>
      <c r="DZW65" s="43"/>
      <c r="DZX65" s="30"/>
      <c r="DZY65" s="66"/>
      <c r="DZZ65" s="67"/>
      <c r="EAA65" s="30"/>
      <c r="EAB65" s="30"/>
      <c r="EAC65" s="43"/>
      <c r="EAD65" s="30"/>
      <c r="EAE65" s="66"/>
      <c r="EAF65" s="67"/>
      <c r="EAG65" s="30"/>
      <c r="EAH65" s="30"/>
      <c r="EAI65" s="43"/>
      <c r="EAJ65" s="30"/>
      <c r="EAK65" s="66"/>
      <c r="EAL65" s="67"/>
      <c r="EAM65" s="30"/>
      <c r="EAN65" s="30"/>
      <c r="EAO65" s="43"/>
      <c r="EAP65" s="30"/>
      <c r="EAQ65" s="66"/>
      <c r="EAR65" s="67"/>
      <c r="EAS65" s="30"/>
      <c r="EAT65" s="30"/>
      <c r="EAU65" s="43"/>
      <c r="EAV65" s="30"/>
      <c r="EAW65" s="66"/>
      <c r="EAX65" s="67"/>
      <c r="EAY65" s="30"/>
      <c r="EAZ65" s="30"/>
      <c r="EBA65" s="43"/>
      <c r="EBB65" s="30"/>
      <c r="EBC65" s="66"/>
      <c r="EBD65" s="67"/>
      <c r="EBE65" s="30"/>
      <c r="EBF65" s="30"/>
      <c r="EBG65" s="43"/>
      <c r="EBH65" s="30"/>
      <c r="EBI65" s="66"/>
      <c r="EBJ65" s="67"/>
      <c r="EBK65" s="30"/>
      <c r="EBL65" s="30"/>
      <c r="EBM65" s="43"/>
      <c r="EBN65" s="30"/>
      <c r="EBO65" s="66"/>
      <c r="EBP65" s="67"/>
      <c r="EBQ65" s="30"/>
      <c r="EBR65" s="30"/>
      <c r="EBS65" s="43"/>
      <c r="EBT65" s="30"/>
      <c r="EBU65" s="66"/>
      <c r="EBV65" s="67"/>
      <c r="EBW65" s="30"/>
      <c r="EBX65" s="30"/>
      <c r="EBY65" s="43"/>
      <c r="EBZ65" s="30"/>
      <c r="ECA65" s="66"/>
      <c r="ECB65" s="67"/>
      <c r="ECC65" s="30"/>
      <c r="ECD65" s="30"/>
      <c r="ECE65" s="43"/>
      <c r="ECF65" s="30"/>
      <c r="ECG65" s="66"/>
      <c r="ECH65" s="67"/>
      <c r="ECI65" s="30"/>
      <c r="ECJ65" s="30"/>
      <c r="ECK65" s="43"/>
      <c r="ECL65" s="30"/>
      <c r="ECM65" s="66"/>
      <c r="ECN65" s="67"/>
      <c r="ECO65" s="30"/>
      <c r="ECP65" s="30"/>
      <c r="ECQ65" s="43"/>
      <c r="ECR65" s="30"/>
      <c r="ECS65" s="66"/>
      <c r="ECT65" s="67"/>
      <c r="ECU65" s="30"/>
      <c r="ECV65" s="30"/>
      <c r="ECW65" s="43"/>
      <c r="ECX65" s="30"/>
      <c r="ECY65" s="66"/>
      <c r="ECZ65" s="67"/>
      <c r="EDA65" s="30"/>
      <c r="EDB65" s="30"/>
      <c r="EDC65" s="43"/>
      <c r="EDD65" s="30"/>
      <c r="EDE65" s="66"/>
      <c r="EDF65" s="67"/>
      <c r="EDG65" s="30"/>
      <c r="EDH65" s="30"/>
      <c r="EDI65" s="43"/>
      <c r="EDJ65" s="30"/>
      <c r="EDK65" s="66"/>
      <c r="EDL65" s="67"/>
      <c r="EDM65" s="30"/>
      <c r="EDN65" s="30"/>
      <c r="EDO65" s="43"/>
      <c r="EDP65" s="30"/>
      <c r="EDQ65" s="66"/>
      <c r="EDR65" s="67"/>
      <c r="EDS65" s="30"/>
      <c r="EDT65" s="30"/>
      <c r="EDU65" s="43"/>
      <c r="EDV65" s="30"/>
      <c r="EDW65" s="66"/>
      <c r="EDX65" s="67"/>
      <c r="EDY65" s="30"/>
      <c r="EDZ65" s="30"/>
      <c r="EEA65" s="43"/>
      <c r="EEB65" s="30"/>
      <c r="EEC65" s="66"/>
      <c r="EED65" s="67"/>
      <c r="EEE65" s="30"/>
      <c r="EEF65" s="30"/>
      <c r="EEG65" s="43"/>
      <c r="EEH65" s="30"/>
      <c r="EEI65" s="66"/>
      <c r="EEJ65" s="67"/>
      <c r="EEK65" s="30"/>
      <c r="EEL65" s="30"/>
      <c r="EEM65" s="43"/>
      <c r="EEN65" s="30"/>
      <c r="EEO65" s="66"/>
      <c r="EEP65" s="67"/>
      <c r="EEQ65" s="30"/>
      <c r="EER65" s="30"/>
      <c r="EES65" s="43"/>
      <c r="EET65" s="30"/>
      <c r="EEU65" s="66"/>
      <c r="EEV65" s="67"/>
      <c r="EEW65" s="30"/>
      <c r="EEX65" s="30"/>
      <c r="EEY65" s="43"/>
      <c r="EEZ65" s="30"/>
      <c r="EFA65" s="66"/>
      <c r="EFB65" s="67"/>
      <c r="EFC65" s="30"/>
      <c r="EFD65" s="30"/>
      <c r="EFE65" s="43"/>
      <c r="EFF65" s="30"/>
      <c r="EFG65" s="66"/>
      <c r="EFH65" s="67"/>
      <c r="EFI65" s="30"/>
      <c r="EFJ65" s="30"/>
      <c r="EFK65" s="43"/>
      <c r="EFL65" s="30"/>
      <c r="EFM65" s="66"/>
      <c r="EFN65" s="67"/>
      <c r="EFO65" s="30"/>
      <c r="EFP65" s="30"/>
      <c r="EFQ65" s="43"/>
      <c r="EFR65" s="30"/>
      <c r="EFS65" s="66"/>
      <c r="EFT65" s="67"/>
      <c r="EFU65" s="30"/>
      <c r="EFV65" s="30"/>
      <c r="EFW65" s="43"/>
      <c r="EFX65" s="30"/>
      <c r="EFY65" s="66"/>
      <c r="EFZ65" s="67"/>
      <c r="EGA65" s="30"/>
      <c r="EGB65" s="30"/>
      <c r="EGC65" s="43"/>
      <c r="EGD65" s="30"/>
      <c r="EGE65" s="66"/>
      <c r="EGF65" s="67"/>
      <c r="EGG65" s="30"/>
      <c r="EGH65" s="30"/>
      <c r="EGI65" s="43"/>
      <c r="EGJ65" s="30"/>
      <c r="EGK65" s="66"/>
      <c r="EGL65" s="67"/>
      <c r="EGM65" s="30"/>
      <c r="EGN65" s="30"/>
      <c r="EGO65" s="43"/>
      <c r="EGP65" s="30"/>
      <c r="EGQ65" s="66"/>
      <c r="EGR65" s="67"/>
      <c r="EGS65" s="30"/>
      <c r="EGT65" s="30"/>
      <c r="EGU65" s="43"/>
      <c r="EGV65" s="30"/>
      <c r="EGW65" s="66"/>
      <c r="EGX65" s="67"/>
      <c r="EGY65" s="30"/>
      <c r="EGZ65" s="30"/>
      <c r="EHA65" s="43"/>
      <c r="EHB65" s="30"/>
      <c r="EHC65" s="66"/>
      <c r="EHD65" s="67"/>
      <c r="EHE65" s="30"/>
      <c r="EHF65" s="30"/>
      <c r="EHG65" s="43"/>
      <c r="EHH65" s="30"/>
      <c r="EHI65" s="66"/>
      <c r="EHJ65" s="67"/>
      <c r="EHK65" s="30"/>
      <c r="EHL65" s="30"/>
      <c r="EHM65" s="43"/>
      <c r="EHN65" s="30"/>
      <c r="EHO65" s="66"/>
      <c r="EHP65" s="67"/>
      <c r="EHQ65" s="30"/>
      <c r="EHR65" s="30"/>
      <c r="EHS65" s="43"/>
      <c r="EHT65" s="30"/>
      <c r="EHU65" s="66"/>
      <c r="EHV65" s="67"/>
      <c r="EHW65" s="30"/>
      <c r="EHX65" s="30"/>
      <c r="EHY65" s="43"/>
      <c r="EHZ65" s="30"/>
      <c r="EIA65" s="66"/>
      <c r="EIB65" s="67"/>
      <c r="EIC65" s="30"/>
      <c r="EID65" s="30"/>
      <c r="EIE65" s="43"/>
      <c r="EIF65" s="30"/>
      <c r="EIG65" s="66"/>
      <c r="EIH65" s="67"/>
      <c r="EII65" s="30"/>
      <c r="EIJ65" s="30"/>
      <c r="EIK65" s="43"/>
      <c r="EIL65" s="30"/>
      <c r="EIM65" s="66"/>
      <c r="EIN65" s="67"/>
      <c r="EIO65" s="30"/>
      <c r="EIP65" s="30"/>
      <c r="EIQ65" s="43"/>
      <c r="EIR65" s="30"/>
      <c r="EIS65" s="66"/>
      <c r="EIT65" s="67"/>
      <c r="EIU65" s="30"/>
      <c r="EIV65" s="30"/>
      <c r="EIW65" s="43"/>
      <c r="EIX65" s="30"/>
      <c r="EIY65" s="66"/>
      <c r="EIZ65" s="67"/>
      <c r="EJA65" s="30"/>
      <c r="EJB65" s="30"/>
      <c r="EJC65" s="43"/>
      <c r="EJD65" s="30"/>
      <c r="EJE65" s="66"/>
      <c r="EJF65" s="67"/>
      <c r="EJG65" s="30"/>
      <c r="EJH65" s="30"/>
      <c r="EJI65" s="43"/>
      <c r="EJJ65" s="30"/>
      <c r="EJK65" s="66"/>
      <c r="EJL65" s="67"/>
      <c r="EJM65" s="30"/>
      <c r="EJN65" s="30"/>
      <c r="EJO65" s="43"/>
      <c r="EJP65" s="30"/>
      <c r="EJQ65" s="66"/>
      <c r="EJR65" s="67"/>
      <c r="EJS65" s="30"/>
      <c r="EJT65" s="30"/>
      <c r="EJU65" s="43"/>
      <c r="EJV65" s="30"/>
      <c r="EJW65" s="66"/>
      <c r="EJX65" s="67"/>
      <c r="EJY65" s="30"/>
      <c r="EJZ65" s="30"/>
      <c r="EKA65" s="43"/>
      <c r="EKB65" s="30"/>
      <c r="EKC65" s="66"/>
      <c r="EKD65" s="67"/>
      <c r="EKE65" s="30"/>
      <c r="EKF65" s="30"/>
      <c r="EKG65" s="43"/>
      <c r="EKH65" s="30"/>
      <c r="EKI65" s="66"/>
      <c r="EKJ65" s="67"/>
      <c r="EKK65" s="30"/>
      <c r="EKL65" s="30"/>
      <c r="EKM65" s="43"/>
      <c r="EKN65" s="30"/>
      <c r="EKO65" s="66"/>
      <c r="EKP65" s="67"/>
      <c r="EKQ65" s="30"/>
      <c r="EKR65" s="30"/>
      <c r="EKS65" s="43"/>
      <c r="EKT65" s="30"/>
      <c r="EKU65" s="66"/>
      <c r="EKV65" s="67"/>
      <c r="EKW65" s="30"/>
      <c r="EKX65" s="30"/>
      <c r="EKY65" s="43"/>
      <c r="EKZ65" s="30"/>
      <c r="ELA65" s="66"/>
      <c r="ELB65" s="67"/>
      <c r="ELC65" s="30"/>
      <c r="ELD65" s="30"/>
      <c r="ELE65" s="43"/>
      <c r="ELF65" s="30"/>
      <c r="ELG65" s="66"/>
      <c r="ELH65" s="67"/>
      <c r="ELI65" s="30"/>
      <c r="ELJ65" s="30"/>
      <c r="ELK65" s="43"/>
      <c r="ELL65" s="30"/>
      <c r="ELM65" s="66"/>
      <c r="ELN65" s="67"/>
      <c r="ELO65" s="30"/>
      <c r="ELP65" s="30"/>
      <c r="ELQ65" s="43"/>
      <c r="ELR65" s="30"/>
      <c r="ELS65" s="66"/>
      <c r="ELT65" s="67"/>
      <c r="ELU65" s="30"/>
      <c r="ELV65" s="30"/>
      <c r="ELW65" s="43"/>
      <c r="ELX65" s="30"/>
      <c r="ELY65" s="66"/>
      <c r="ELZ65" s="67"/>
      <c r="EMA65" s="30"/>
      <c r="EMB65" s="30"/>
      <c r="EMC65" s="43"/>
      <c r="EMD65" s="30"/>
      <c r="EME65" s="66"/>
      <c r="EMF65" s="67"/>
      <c r="EMG65" s="30"/>
      <c r="EMH65" s="30"/>
      <c r="EMI65" s="43"/>
      <c r="EMJ65" s="30"/>
      <c r="EMK65" s="66"/>
      <c r="EML65" s="67"/>
      <c r="EMM65" s="30"/>
      <c r="EMN65" s="30"/>
      <c r="EMO65" s="43"/>
      <c r="EMP65" s="30"/>
      <c r="EMQ65" s="66"/>
      <c r="EMR65" s="67"/>
      <c r="EMS65" s="30"/>
      <c r="EMT65" s="30"/>
      <c r="EMU65" s="43"/>
      <c r="EMV65" s="30"/>
      <c r="EMW65" s="66"/>
      <c r="EMX65" s="67"/>
      <c r="EMY65" s="30"/>
      <c r="EMZ65" s="30"/>
      <c r="ENA65" s="43"/>
      <c r="ENB65" s="30"/>
      <c r="ENC65" s="66"/>
      <c r="END65" s="67"/>
      <c r="ENE65" s="30"/>
      <c r="ENF65" s="30"/>
      <c r="ENG65" s="43"/>
      <c r="ENH65" s="30"/>
      <c r="ENI65" s="66"/>
      <c r="ENJ65" s="67"/>
      <c r="ENK65" s="30"/>
      <c r="ENL65" s="30"/>
      <c r="ENM65" s="43"/>
      <c r="ENN65" s="30"/>
      <c r="ENO65" s="66"/>
      <c r="ENP65" s="67"/>
      <c r="ENQ65" s="30"/>
      <c r="ENR65" s="30"/>
      <c r="ENS65" s="43"/>
      <c r="ENT65" s="30"/>
      <c r="ENU65" s="66"/>
      <c r="ENV65" s="67"/>
      <c r="ENW65" s="30"/>
      <c r="ENX65" s="30"/>
      <c r="ENY65" s="43"/>
      <c r="ENZ65" s="30"/>
      <c r="EOA65" s="66"/>
      <c r="EOB65" s="67"/>
      <c r="EOC65" s="30"/>
      <c r="EOD65" s="30"/>
      <c r="EOE65" s="43"/>
      <c r="EOF65" s="30"/>
      <c r="EOG65" s="66"/>
      <c r="EOH65" s="67"/>
      <c r="EOI65" s="30"/>
      <c r="EOJ65" s="30"/>
      <c r="EOK65" s="43"/>
      <c r="EOL65" s="30"/>
      <c r="EOM65" s="66"/>
      <c r="EON65" s="67"/>
      <c r="EOO65" s="30"/>
      <c r="EOP65" s="30"/>
      <c r="EOQ65" s="43"/>
      <c r="EOR65" s="30"/>
      <c r="EOS65" s="66"/>
      <c r="EOT65" s="67"/>
      <c r="EOU65" s="30"/>
      <c r="EOV65" s="30"/>
      <c r="EOW65" s="43"/>
      <c r="EOX65" s="30"/>
      <c r="EOY65" s="66"/>
      <c r="EOZ65" s="67"/>
      <c r="EPA65" s="30"/>
      <c r="EPB65" s="30"/>
      <c r="EPC65" s="43"/>
      <c r="EPD65" s="30"/>
      <c r="EPE65" s="66"/>
      <c r="EPF65" s="67"/>
      <c r="EPG65" s="30"/>
      <c r="EPH65" s="30"/>
      <c r="EPI65" s="43"/>
      <c r="EPJ65" s="30"/>
      <c r="EPK65" s="66"/>
      <c r="EPL65" s="67"/>
      <c r="EPM65" s="30"/>
      <c r="EPN65" s="30"/>
      <c r="EPO65" s="43"/>
      <c r="EPP65" s="30"/>
      <c r="EPQ65" s="66"/>
      <c r="EPR65" s="67"/>
      <c r="EPS65" s="30"/>
      <c r="EPT65" s="30"/>
      <c r="EPU65" s="43"/>
      <c r="EPV65" s="30"/>
      <c r="EPW65" s="66"/>
      <c r="EPX65" s="67"/>
      <c r="EPY65" s="30"/>
      <c r="EPZ65" s="30"/>
      <c r="EQA65" s="43"/>
      <c r="EQB65" s="30"/>
      <c r="EQC65" s="66"/>
      <c r="EQD65" s="67"/>
      <c r="EQE65" s="30"/>
      <c r="EQF65" s="30"/>
      <c r="EQG65" s="43"/>
      <c r="EQH65" s="30"/>
      <c r="EQI65" s="66"/>
      <c r="EQJ65" s="67"/>
      <c r="EQK65" s="30"/>
      <c r="EQL65" s="30"/>
      <c r="EQM65" s="43"/>
      <c r="EQN65" s="30"/>
      <c r="EQO65" s="66"/>
      <c r="EQP65" s="67"/>
      <c r="EQQ65" s="30"/>
      <c r="EQR65" s="30"/>
      <c r="EQS65" s="43"/>
      <c r="EQT65" s="30"/>
      <c r="EQU65" s="66"/>
      <c r="EQV65" s="67"/>
      <c r="EQW65" s="30"/>
      <c r="EQX65" s="30"/>
      <c r="EQY65" s="43"/>
      <c r="EQZ65" s="30"/>
      <c r="ERA65" s="66"/>
      <c r="ERB65" s="67"/>
      <c r="ERC65" s="30"/>
      <c r="ERD65" s="30"/>
      <c r="ERE65" s="43"/>
      <c r="ERF65" s="30"/>
      <c r="ERG65" s="66"/>
      <c r="ERH65" s="67"/>
      <c r="ERI65" s="30"/>
      <c r="ERJ65" s="30"/>
      <c r="ERK65" s="43"/>
      <c r="ERL65" s="30"/>
      <c r="ERM65" s="66"/>
      <c r="ERN65" s="67"/>
      <c r="ERO65" s="30"/>
      <c r="ERP65" s="30"/>
      <c r="ERQ65" s="43"/>
      <c r="ERR65" s="30"/>
      <c r="ERS65" s="66"/>
      <c r="ERT65" s="67"/>
      <c r="ERU65" s="30"/>
      <c r="ERV65" s="30"/>
      <c r="ERW65" s="43"/>
      <c r="ERX65" s="30"/>
      <c r="ERY65" s="66"/>
      <c r="ERZ65" s="67"/>
      <c r="ESA65" s="30"/>
      <c r="ESB65" s="30"/>
      <c r="ESC65" s="43"/>
      <c r="ESD65" s="30"/>
      <c r="ESE65" s="66"/>
      <c r="ESF65" s="67"/>
      <c r="ESG65" s="30"/>
      <c r="ESH65" s="30"/>
      <c r="ESI65" s="43"/>
      <c r="ESJ65" s="30"/>
      <c r="ESK65" s="66"/>
      <c r="ESL65" s="67"/>
      <c r="ESM65" s="30"/>
      <c r="ESN65" s="30"/>
      <c r="ESO65" s="43"/>
      <c r="ESP65" s="30"/>
      <c r="ESQ65" s="66"/>
      <c r="ESR65" s="67"/>
      <c r="ESS65" s="30"/>
      <c r="EST65" s="30"/>
      <c r="ESU65" s="43"/>
      <c r="ESV65" s="30"/>
      <c r="ESW65" s="66"/>
      <c r="ESX65" s="67"/>
      <c r="ESY65" s="30"/>
      <c r="ESZ65" s="30"/>
      <c r="ETA65" s="43"/>
      <c r="ETB65" s="30"/>
      <c r="ETC65" s="66"/>
      <c r="ETD65" s="67"/>
      <c r="ETE65" s="30"/>
      <c r="ETF65" s="30"/>
      <c r="ETG65" s="43"/>
      <c r="ETH65" s="30"/>
      <c r="ETI65" s="66"/>
      <c r="ETJ65" s="67"/>
      <c r="ETK65" s="30"/>
      <c r="ETL65" s="30"/>
      <c r="ETM65" s="43"/>
      <c r="ETN65" s="30"/>
      <c r="ETO65" s="66"/>
      <c r="ETP65" s="67"/>
      <c r="ETQ65" s="30"/>
      <c r="ETR65" s="30"/>
      <c r="ETS65" s="43"/>
      <c r="ETT65" s="30"/>
      <c r="ETU65" s="66"/>
      <c r="ETV65" s="67"/>
      <c r="ETW65" s="30"/>
      <c r="ETX65" s="30"/>
      <c r="ETY65" s="43"/>
      <c r="ETZ65" s="30"/>
      <c r="EUA65" s="66"/>
      <c r="EUB65" s="67"/>
      <c r="EUC65" s="30"/>
      <c r="EUD65" s="30"/>
      <c r="EUE65" s="43"/>
      <c r="EUF65" s="30"/>
      <c r="EUG65" s="66"/>
      <c r="EUH65" s="67"/>
      <c r="EUI65" s="30"/>
      <c r="EUJ65" s="30"/>
      <c r="EUK65" s="43"/>
      <c r="EUL65" s="30"/>
      <c r="EUM65" s="66"/>
      <c r="EUN65" s="67"/>
      <c r="EUO65" s="30"/>
      <c r="EUP65" s="30"/>
      <c r="EUQ65" s="43"/>
      <c r="EUR65" s="30"/>
      <c r="EUS65" s="66"/>
      <c r="EUT65" s="67"/>
      <c r="EUU65" s="30"/>
      <c r="EUV65" s="30"/>
      <c r="EUW65" s="43"/>
      <c r="EUX65" s="30"/>
      <c r="EUY65" s="66"/>
      <c r="EUZ65" s="67"/>
      <c r="EVA65" s="30"/>
      <c r="EVB65" s="30"/>
      <c r="EVC65" s="43"/>
      <c r="EVD65" s="30"/>
      <c r="EVE65" s="66"/>
      <c r="EVF65" s="67"/>
      <c r="EVG65" s="30"/>
      <c r="EVH65" s="30"/>
      <c r="EVI65" s="43"/>
      <c r="EVJ65" s="30"/>
      <c r="EVK65" s="66"/>
      <c r="EVL65" s="67"/>
      <c r="EVM65" s="30"/>
      <c r="EVN65" s="30"/>
      <c r="EVO65" s="43"/>
      <c r="EVP65" s="30"/>
      <c r="EVQ65" s="66"/>
      <c r="EVR65" s="67"/>
      <c r="EVS65" s="30"/>
      <c r="EVT65" s="30"/>
      <c r="EVU65" s="43"/>
      <c r="EVV65" s="30"/>
      <c r="EVW65" s="66"/>
      <c r="EVX65" s="67"/>
      <c r="EVY65" s="30"/>
      <c r="EVZ65" s="30"/>
      <c r="EWA65" s="43"/>
      <c r="EWB65" s="30"/>
      <c r="EWC65" s="66"/>
      <c r="EWD65" s="67"/>
      <c r="EWE65" s="30"/>
      <c r="EWF65" s="30"/>
      <c r="EWG65" s="43"/>
      <c r="EWH65" s="30"/>
      <c r="EWI65" s="66"/>
      <c r="EWJ65" s="67"/>
      <c r="EWK65" s="30"/>
      <c r="EWL65" s="30"/>
      <c r="EWM65" s="43"/>
      <c r="EWN65" s="30"/>
      <c r="EWO65" s="66"/>
      <c r="EWP65" s="67"/>
      <c r="EWQ65" s="30"/>
      <c r="EWR65" s="30"/>
      <c r="EWS65" s="43"/>
      <c r="EWT65" s="30"/>
      <c r="EWU65" s="66"/>
      <c r="EWV65" s="67"/>
      <c r="EWW65" s="30"/>
      <c r="EWX65" s="30"/>
      <c r="EWY65" s="43"/>
      <c r="EWZ65" s="30"/>
      <c r="EXA65" s="66"/>
      <c r="EXB65" s="67"/>
      <c r="EXC65" s="30"/>
      <c r="EXD65" s="30"/>
      <c r="EXE65" s="43"/>
      <c r="EXF65" s="30"/>
      <c r="EXG65" s="66"/>
      <c r="EXH65" s="67"/>
      <c r="EXI65" s="30"/>
      <c r="EXJ65" s="30"/>
      <c r="EXK65" s="43"/>
      <c r="EXL65" s="30"/>
      <c r="EXM65" s="66"/>
      <c r="EXN65" s="67"/>
      <c r="EXO65" s="30"/>
      <c r="EXP65" s="30"/>
      <c r="EXQ65" s="43"/>
      <c r="EXR65" s="30"/>
      <c r="EXS65" s="66"/>
      <c r="EXT65" s="67"/>
      <c r="EXU65" s="30"/>
      <c r="EXV65" s="30"/>
      <c r="EXW65" s="43"/>
      <c r="EXX65" s="30"/>
      <c r="EXY65" s="66"/>
      <c r="EXZ65" s="67"/>
      <c r="EYA65" s="30"/>
      <c r="EYB65" s="30"/>
      <c r="EYC65" s="43"/>
      <c r="EYD65" s="30"/>
      <c r="EYE65" s="66"/>
      <c r="EYF65" s="67"/>
      <c r="EYG65" s="30"/>
      <c r="EYH65" s="30"/>
      <c r="EYI65" s="43"/>
      <c r="EYJ65" s="30"/>
      <c r="EYK65" s="66"/>
      <c r="EYL65" s="67"/>
      <c r="EYM65" s="30"/>
      <c r="EYN65" s="30"/>
      <c r="EYO65" s="43"/>
      <c r="EYP65" s="30"/>
      <c r="EYQ65" s="66"/>
      <c r="EYR65" s="67"/>
      <c r="EYS65" s="30"/>
      <c r="EYT65" s="30"/>
      <c r="EYU65" s="43"/>
      <c r="EYV65" s="30"/>
      <c r="EYW65" s="66"/>
      <c r="EYX65" s="67"/>
      <c r="EYY65" s="30"/>
      <c r="EYZ65" s="30"/>
      <c r="EZA65" s="43"/>
      <c r="EZB65" s="30"/>
      <c r="EZC65" s="66"/>
      <c r="EZD65" s="67"/>
      <c r="EZE65" s="30"/>
      <c r="EZF65" s="30"/>
      <c r="EZG65" s="43"/>
      <c r="EZH65" s="30"/>
      <c r="EZI65" s="66"/>
      <c r="EZJ65" s="67"/>
      <c r="EZK65" s="30"/>
      <c r="EZL65" s="30"/>
      <c r="EZM65" s="43"/>
      <c r="EZN65" s="30"/>
      <c r="EZO65" s="66"/>
      <c r="EZP65" s="67"/>
      <c r="EZQ65" s="30"/>
      <c r="EZR65" s="30"/>
      <c r="EZS65" s="43"/>
      <c r="EZT65" s="30"/>
      <c r="EZU65" s="66"/>
      <c r="EZV65" s="67"/>
      <c r="EZW65" s="30"/>
      <c r="EZX65" s="30"/>
      <c r="EZY65" s="43"/>
      <c r="EZZ65" s="30"/>
      <c r="FAA65" s="66"/>
      <c r="FAB65" s="67"/>
      <c r="FAC65" s="30"/>
      <c r="FAD65" s="30"/>
      <c r="FAE65" s="43"/>
      <c r="FAF65" s="30"/>
      <c r="FAG65" s="66"/>
      <c r="FAH65" s="67"/>
      <c r="FAI65" s="30"/>
      <c r="FAJ65" s="30"/>
      <c r="FAK65" s="43"/>
      <c r="FAL65" s="30"/>
      <c r="FAM65" s="66"/>
      <c r="FAN65" s="67"/>
      <c r="FAO65" s="30"/>
      <c r="FAP65" s="30"/>
      <c r="FAQ65" s="43"/>
      <c r="FAR65" s="30"/>
      <c r="FAS65" s="66"/>
      <c r="FAT65" s="67"/>
      <c r="FAU65" s="30"/>
      <c r="FAV65" s="30"/>
      <c r="FAW65" s="43"/>
      <c r="FAX65" s="30"/>
      <c r="FAY65" s="66"/>
      <c r="FAZ65" s="67"/>
      <c r="FBA65" s="30"/>
      <c r="FBB65" s="30"/>
      <c r="FBC65" s="43"/>
      <c r="FBD65" s="30"/>
      <c r="FBE65" s="66"/>
      <c r="FBF65" s="67"/>
      <c r="FBG65" s="30"/>
      <c r="FBH65" s="30"/>
      <c r="FBI65" s="43"/>
      <c r="FBJ65" s="30"/>
      <c r="FBK65" s="66"/>
      <c r="FBL65" s="67"/>
      <c r="FBM65" s="30"/>
      <c r="FBN65" s="30"/>
      <c r="FBO65" s="43"/>
      <c r="FBP65" s="30"/>
      <c r="FBQ65" s="66"/>
      <c r="FBR65" s="67"/>
      <c r="FBS65" s="30"/>
      <c r="FBT65" s="30"/>
      <c r="FBU65" s="43"/>
      <c r="FBV65" s="30"/>
      <c r="FBW65" s="66"/>
      <c r="FBX65" s="67"/>
      <c r="FBY65" s="30"/>
      <c r="FBZ65" s="30"/>
      <c r="FCA65" s="43"/>
      <c r="FCB65" s="30"/>
      <c r="FCC65" s="66"/>
      <c r="FCD65" s="67"/>
      <c r="FCE65" s="30"/>
      <c r="FCF65" s="30"/>
      <c r="FCG65" s="43"/>
      <c r="FCH65" s="30"/>
      <c r="FCI65" s="66"/>
      <c r="FCJ65" s="67"/>
      <c r="FCK65" s="30"/>
      <c r="FCL65" s="30"/>
      <c r="FCM65" s="43"/>
      <c r="FCN65" s="30"/>
      <c r="FCO65" s="66"/>
      <c r="FCP65" s="67"/>
      <c r="FCQ65" s="30"/>
      <c r="FCR65" s="30"/>
      <c r="FCS65" s="43"/>
      <c r="FCT65" s="30"/>
      <c r="FCU65" s="66"/>
      <c r="FCV65" s="67"/>
      <c r="FCW65" s="30"/>
      <c r="FCX65" s="30"/>
      <c r="FCY65" s="43"/>
      <c r="FCZ65" s="30"/>
      <c r="FDA65" s="66"/>
      <c r="FDB65" s="67"/>
      <c r="FDC65" s="30"/>
      <c r="FDD65" s="30"/>
      <c r="FDE65" s="43"/>
      <c r="FDF65" s="30"/>
      <c r="FDG65" s="66"/>
      <c r="FDH65" s="67"/>
      <c r="FDI65" s="30"/>
      <c r="FDJ65" s="30"/>
      <c r="FDK65" s="43"/>
      <c r="FDL65" s="30"/>
      <c r="FDM65" s="66"/>
      <c r="FDN65" s="67"/>
      <c r="FDO65" s="30"/>
      <c r="FDP65" s="30"/>
      <c r="FDQ65" s="43"/>
      <c r="FDR65" s="30"/>
      <c r="FDS65" s="66"/>
      <c r="FDT65" s="67"/>
      <c r="FDU65" s="30"/>
      <c r="FDV65" s="30"/>
      <c r="FDW65" s="43"/>
      <c r="FDX65" s="30"/>
      <c r="FDY65" s="66"/>
      <c r="FDZ65" s="67"/>
      <c r="FEA65" s="30"/>
      <c r="FEB65" s="30"/>
      <c r="FEC65" s="43"/>
      <c r="FED65" s="30"/>
      <c r="FEE65" s="66"/>
      <c r="FEF65" s="67"/>
      <c r="FEG65" s="30"/>
      <c r="FEH65" s="30"/>
      <c r="FEI65" s="43"/>
      <c r="FEJ65" s="30"/>
      <c r="FEK65" s="66"/>
      <c r="FEL65" s="67"/>
      <c r="FEM65" s="30"/>
      <c r="FEN65" s="30"/>
      <c r="FEO65" s="43"/>
      <c r="FEP65" s="30"/>
      <c r="FEQ65" s="66"/>
      <c r="FER65" s="67"/>
      <c r="FES65" s="30"/>
      <c r="FET65" s="30"/>
      <c r="FEU65" s="43"/>
      <c r="FEV65" s="30"/>
      <c r="FEW65" s="66"/>
      <c r="FEX65" s="67"/>
      <c r="FEY65" s="30"/>
      <c r="FEZ65" s="30"/>
      <c r="FFA65" s="43"/>
      <c r="FFB65" s="30"/>
      <c r="FFC65" s="66"/>
      <c r="FFD65" s="67"/>
      <c r="FFE65" s="30"/>
      <c r="FFF65" s="30"/>
      <c r="FFG65" s="43"/>
      <c r="FFH65" s="30"/>
      <c r="FFI65" s="66"/>
      <c r="FFJ65" s="67"/>
      <c r="FFK65" s="30"/>
      <c r="FFL65" s="30"/>
      <c r="FFM65" s="43"/>
      <c r="FFN65" s="30"/>
      <c r="FFO65" s="66"/>
      <c r="FFP65" s="67"/>
      <c r="FFQ65" s="30"/>
      <c r="FFR65" s="30"/>
      <c r="FFS65" s="43"/>
      <c r="FFT65" s="30"/>
      <c r="FFU65" s="66"/>
      <c r="FFV65" s="67"/>
      <c r="FFW65" s="30"/>
      <c r="FFX65" s="30"/>
      <c r="FFY65" s="43"/>
      <c r="FFZ65" s="30"/>
      <c r="FGA65" s="66"/>
      <c r="FGB65" s="67"/>
      <c r="FGC65" s="30"/>
      <c r="FGD65" s="30"/>
      <c r="FGE65" s="43"/>
      <c r="FGF65" s="30"/>
      <c r="FGG65" s="66"/>
      <c r="FGH65" s="67"/>
      <c r="FGI65" s="30"/>
      <c r="FGJ65" s="30"/>
      <c r="FGK65" s="43"/>
      <c r="FGL65" s="30"/>
      <c r="FGM65" s="66"/>
      <c r="FGN65" s="67"/>
      <c r="FGO65" s="30"/>
      <c r="FGP65" s="30"/>
      <c r="FGQ65" s="43"/>
      <c r="FGR65" s="30"/>
      <c r="FGS65" s="66"/>
      <c r="FGT65" s="67"/>
      <c r="FGU65" s="30"/>
      <c r="FGV65" s="30"/>
      <c r="FGW65" s="43"/>
      <c r="FGX65" s="30"/>
      <c r="FGY65" s="66"/>
      <c r="FGZ65" s="67"/>
      <c r="FHA65" s="30"/>
      <c r="FHB65" s="30"/>
      <c r="FHC65" s="43"/>
      <c r="FHD65" s="30"/>
      <c r="FHE65" s="66"/>
      <c r="FHF65" s="67"/>
      <c r="FHG65" s="30"/>
      <c r="FHH65" s="30"/>
      <c r="FHI65" s="43"/>
      <c r="FHJ65" s="30"/>
      <c r="FHK65" s="66"/>
      <c r="FHL65" s="67"/>
      <c r="FHM65" s="30"/>
      <c r="FHN65" s="30"/>
      <c r="FHO65" s="43"/>
      <c r="FHP65" s="30"/>
      <c r="FHQ65" s="66"/>
      <c r="FHR65" s="67"/>
      <c r="FHS65" s="30"/>
      <c r="FHT65" s="30"/>
      <c r="FHU65" s="43"/>
      <c r="FHV65" s="30"/>
      <c r="FHW65" s="66"/>
      <c r="FHX65" s="67"/>
      <c r="FHY65" s="30"/>
      <c r="FHZ65" s="30"/>
      <c r="FIA65" s="43"/>
      <c r="FIB65" s="30"/>
      <c r="FIC65" s="66"/>
      <c r="FID65" s="67"/>
      <c r="FIE65" s="30"/>
      <c r="FIF65" s="30"/>
      <c r="FIG65" s="43"/>
      <c r="FIH65" s="30"/>
      <c r="FII65" s="66"/>
      <c r="FIJ65" s="67"/>
      <c r="FIK65" s="30"/>
      <c r="FIL65" s="30"/>
      <c r="FIM65" s="43"/>
      <c r="FIN65" s="30"/>
      <c r="FIO65" s="66"/>
      <c r="FIP65" s="67"/>
      <c r="FIQ65" s="30"/>
      <c r="FIR65" s="30"/>
      <c r="FIS65" s="43"/>
      <c r="FIT65" s="30"/>
      <c r="FIU65" s="66"/>
      <c r="FIV65" s="67"/>
      <c r="FIW65" s="30"/>
      <c r="FIX65" s="30"/>
      <c r="FIY65" s="43"/>
      <c r="FIZ65" s="30"/>
      <c r="FJA65" s="66"/>
      <c r="FJB65" s="67"/>
      <c r="FJC65" s="30"/>
      <c r="FJD65" s="30"/>
      <c r="FJE65" s="43"/>
      <c r="FJF65" s="30"/>
      <c r="FJG65" s="66"/>
      <c r="FJH65" s="67"/>
      <c r="FJI65" s="30"/>
      <c r="FJJ65" s="30"/>
      <c r="FJK65" s="43"/>
      <c r="FJL65" s="30"/>
      <c r="FJM65" s="66"/>
      <c r="FJN65" s="67"/>
      <c r="FJO65" s="30"/>
      <c r="FJP65" s="30"/>
      <c r="FJQ65" s="43"/>
      <c r="FJR65" s="30"/>
      <c r="FJS65" s="66"/>
      <c r="FJT65" s="67"/>
      <c r="FJU65" s="30"/>
      <c r="FJV65" s="30"/>
      <c r="FJW65" s="43"/>
      <c r="FJX65" s="30"/>
      <c r="FJY65" s="66"/>
      <c r="FJZ65" s="67"/>
      <c r="FKA65" s="30"/>
      <c r="FKB65" s="30"/>
      <c r="FKC65" s="43"/>
      <c r="FKD65" s="30"/>
      <c r="FKE65" s="66"/>
      <c r="FKF65" s="67"/>
      <c r="FKG65" s="30"/>
      <c r="FKH65" s="30"/>
      <c r="FKI65" s="43"/>
      <c r="FKJ65" s="30"/>
      <c r="FKK65" s="66"/>
      <c r="FKL65" s="67"/>
      <c r="FKM65" s="30"/>
      <c r="FKN65" s="30"/>
      <c r="FKO65" s="43"/>
      <c r="FKP65" s="30"/>
      <c r="FKQ65" s="66"/>
      <c r="FKR65" s="67"/>
      <c r="FKS65" s="30"/>
      <c r="FKT65" s="30"/>
      <c r="FKU65" s="43"/>
      <c r="FKV65" s="30"/>
      <c r="FKW65" s="66"/>
      <c r="FKX65" s="67"/>
      <c r="FKY65" s="30"/>
      <c r="FKZ65" s="30"/>
      <c r="FLA65" s="43"/>
      <c r="FLB65" s="30"/>
      <c r="FLC65" s="66"/>
      <c r="FLD65" s="67"/>
      <c r="FLE65" s="30"/>
      <c r="FLF65" s="30"/>
      <c r="FLG65" s="43"/>
      <c r="FLH65" s="30"/>
      <c r="FLI65" s="66"/>
      <c r="FLJ65" s="67"/>
      <c r="FLK65" s="30"/>
      <c r="FLL65" s="30"/>
      <c r="FLM65" s="43"/>
      <c r="FLN65" s="30"/>
      <c r="FLO65" s="66"/>
      <c r="FLP65" s="67"/>
      <c r="FLQ65" s="30"/>
      <c r="FLR65" s="30"/>
      <c r="FLS65" s="43"/>
      <c r="FLT65" s="30"/>
      <c r="FLU65" s="66"/>
      <c r="FLV65" s="67"/>
      <c r="FLW65" s="30"/>
      <c r="FLX65" s="30"/>
      <c r="FLY65" s="43"/>
      <c r="FLZ65" s="30"/>
      <c r="FMA65" s="66"/>
      <c r="FMB65" s="67"/>
      <c r="FMC65" s="30"/>
      <c r="FMD65" s="30"/>
      <c r="FME65" s="43"/>
      <c r="FMF65" s="30"/>
      <c r="FMG65" s="66"/>
      <c r="FMH65" s="67"/>
      <c r="FMI65" s="30"/>
      <c r="FMJ65" s="30"/>
      <c r="FMK65" s="43"/>
      <c r="FML65" s="30"/>
      <c r="FMM65" s="66"/>
      <c r="FMN65" s="67"/>
      <c r="FMO65" s="30"/>
      <c r="FMP65" s="30"/>
      <c r="FMQ65" s="43"/>
      <c r="FMR65" s="30"/>
      <c r="FMS65" s="66"/>
      <c r="FMT65" s="67"/>
      <c r="FMU65" s="30"/>
      <c r="FMV65" s="30"/>
      <c r="FMW65" s="43"/>
      <c r="FMX65" s="30"/>
      <c r="FMY65" s="66"/>
      <c r="FMZ65" s="67"/>
      <c r="FNA65" s="30"/>
      <c r="FNB65" s="30"/>
      <c r="FNC65" s="43"/>
      <c r="FND65" s="30"/>
      <c r="FNE65" s="66"/>
      <c r="FNF65" s="67"/>
      <c r="FNG65" s="30"/>
      <c r="FNH65" s="30"/>
      <c r="FNI65" s="43"/>
      <c r="FNJ65" s="30"/>
      <c r="FNK65" s="66"/>
      <c r="FNL65" s="67"/>
      <c r="FNM65" s="30"/>
      <c r="FNN65" s="30"/>
      <c r="FNO65" s="43"/>
      <c r="FNP65" s="30"/>
      <c r="FNQ65" s="66"/>
      <c r="FNR65" s="67"/>
      <c r="FNS65" s="30"/>
      <c r="FNT65" s="30"/>
      <c r="FNU65" s="43"/>
      <c r="FNV65" s="30"/>
      <c r="FNW65" s="66"/>
      <c r="FNX65" s="67"/>
      <c r="FNY65" s="30"/>
      <c r="FNZ65" s="30"/>
      <c r="FOA65" s="43"/>
      <c r="FOB65" s="30"/>
      <c r="FOC65" s="66"/>
      <c r="FOD65" s="67"/>
      <c r="FOE65" s="30"/>
      <c r="FOF65" s="30"/>
      <c r="FOG65" s="43"/>
      <c r="FOH65" s="30"/>
      <c r="FOI65" s="66"/>
      <c r="FOJ65" s="67"/>
      <c r="FOK65" s="30"/>
      <c r="FOL65" s="30"/>
      <c r="FOM65" s="43"/>
      <c r="FON65" s="30"/>
      <c r="FOO65" s="66"/>
      <c r="FOP65" s="67"/>
      <c r="FOQ65" s="30"/>
      <c r="FOR65" s="30"/>
      <c r="FOS65" s="43"/>
      <c r="FOT65" s="30"/>
      <c r="FOU65" s="66"/>
      <c r="FOV65" s="67"/>
      <c r="FOW65" s="30"/>
      <c r="FOX65" s="30"/>
      <c r="FOY65" s="43"/>
      <c r="FOZ65" s="30"/>
      <c r="FPA65" s="66"/>
      <c r="FPB65" s="67"/>
      <c r="FPC65" s="30"/>
      <c r="FPD65" s="30"/>
      <c r="FPE65" s="43"/>
      <c r="FPF65" s="30"/>
      <c r="FPG65" s="66"/>
      <c r="FPH65" s="67"/>
      <c r="FPI65" s="30"/>
      <c r="FPJ65" s="30"/>
      <c r="FPK65" s="43"/>
      <c r="FPL65" s="30"/>
      <c r="FPM65" s="66"/>
      <c r="FPN65" s="67"/>
      <c r="FPO65" s="30"/>
      <c r="FPP65" s="30"/>
      <c r="FPQ65" s="43"/>
      <c r="FPR65" s="30"/>
      <c r="FPS65" s="66"/>
      <c r="FPT65" s="67"/>
      <c r="FPU65" s="30"/>
      <c r="FPV65" s="30"/>
      <c r="FPW65" s="43"/>
      <c r="FPX65" s="30"/>
      <c r="FPY65" s="66"/>
      <c r="FPZ65" s="67"/>
      <c r="FQA65" s="30"/>
      <c r="FQB65" s="30"/>
      <c r="FQC65" s="43"/>
      <c r="FQD65" s="30"/>
      <c r="FQE65" s="66"/>
      <c r="FQF65" s="67"/>
      <c r="FQG65" s="30"/>
      <c r="FQH65" s="30"/>
      <c r="FQI65" s="43"/>
      <c r="FQJ65" s="30"/>
      <c r="FQK65" s="66"/>
      <c r="FQL65" s="67"/>
      <c r="FQM65" s="30"/>
      <c r="FQN65" s="30"/>
      <c r="FQO65" s="43"/>
      <c r="FQP65" s="30"/>
      <c r="FQQ65" s="66"/>
      <c r="FQR65" s="67"/>
      <c r="FQS65" s="30"/>
      <c r="FQT65" s="30"/>
      <c r="FQU65" s="43"/>
      <c r="FQV65" s="30"/>
      <c r="FQW65" s="66"/>
      <c r="FQX65" s="67"/>
      <c r="FQY65" s="30"/>
      <c r="FQZ65" s="30"/>
      <c r="FRA65" s="43"/>
      <c r="FRB65" s="30"/>
      <c r="FRC65" s="66"/>
      <c r="FRD65" s="67"/>
      <c r="FRE65" s="30"/>
      <c r="FRF65" s="30"/>
      <c r="FRG65" s="43"/>
      <c r="FRH65" s="30"/>
      <c r="FRI65" s="66"/>
      <c r="FRJ65" s="67"/>
      <c r="FRK65" s="30"/>
      <c r="FRL65" s="30"/>
      <c r="FRM65" s="43"/>
      <c r="FRN65" s="30"/>
      <c r="FRO65" s="66"/>
      <c r="FRP65" s="67"/>
      <c r="FRQ65" s="30"/>
      <c r="FRR65" s="30"/>
      <c r="FRS65" s="43"/>
      <c r="FRT65" s="30"/>
      <c r="FRU65" s="66"/>
      <c r="FRV65" s="67"/>
      <c r="FRW65" s="30"/>
      <c r="FRX65" s="30"/>
      <c r="FRY65" s="43"/>
      <c r="FRZ65" s="30"/>
      <c r="FSA65" s="66"/>
      <c r="FSB65" s="67"/>
      <c r="FSC65" s="30"/>
      <c r="FSD65" s="30"/>
      <c r="FSE65" s="43"/>
      <c r="FSF65" s="30"/>
      <c r="FSG65" s="66"/>
      <c r="FSH65" s="67"/>
      <c r="FSI65" s="30"/>
      <c r="FSJ65" s="30"/>
      <c r="FSK65" s="43"/>
      <c r="FSL65" s="30"/>
      <c r="FSM65" s="66"/>
      <c r="FSN65" s="67"/>
      <c r="FSO65" s="30"/>
      <c r="FSP65" s="30"/>
      <c r="FSQ65" s="43"/>
      <c r="FSR65" s="30"/>
      <c r="FSS65" s="66"/>
      <c r="FST65" s="67"/>
      <c r="FSU65" s="30"/>
      <c r="FSV65" s="30"/>
      <c r="FSW65" s="43"/>
      <c r="FSX65" s="30"/>
      <c r="FSY65" s="66"/>
      <c r="FSZ65" s="67"/>
      <c r="FTA65" s="30"/>
      <c r="FTB65" s="30"/>
      <c r="FTC65" s="43"/>
      <c r="FTD65" s="30"/>
      <c r="FTE65" s="66"/>
      <c r="FTF65" s="67"/>
      <c r="FTG65" s="30"/>
      <c r="FTH65" s="30"/>
      <c r="FTI65" s="43"/>
      <c r="FTJ65" s="30"/>
      <c r="FTK65" s="66"/>
      <c r="FTL65" s="67"/>
      <c r="FTM65" s="30"/>
      <c r="FTN65" s="30"/>
      <c r="FTO65" s="43"/>
      <c r="FTP65" s="30"/>
      <c r="FTQ65" s="66"/>
      <c r="FTR65" s="67"/>
      <c r="FTS65" s="30"/>
      <c r="FTT65" s="30"/>
      <c r="FTU65" s="43"/>
      <c r="FTV65" s="30"/>
      <c r="FTW65" s="66"/>
      <c r="FTX65" s="67"/>
      <c r="FTY65" s="30"/>
      <c r="FTZ65" s="30"/>
      <c r="FUA65" s="43"/>
      <c r="FUB65" s="30"/>
      <c r="FUC65" s="66"/>
      <c r="FUD65" s="67"/>
      <c r="FUE65" s="30"/>
      <c r="FUF65" s="30"/>
      <c r="FUG65" s="43"/>
      <c r="FUH65" s="30"/>
      <c r="FUI65" s="66"/>
      <c r="FUJ65" s="67"/>
      <c r="FUK65" s="30"/>
      <c r="FUL65" s="30"/>
      <c r="FUM65" s="43"/>
      <c r="FUN65" s="30"/>
      <c r="FUO65" s="66"/>
      <c r="FUP65" s="67"/>
      <c r="FUQ65" s="30"/>
      <c r="FUR65" s="30"/>
      <c r="FUS65" s="43"/>
      <c r="FUT65" s="30"/>
      <c r="FUU65" s="66"/>
      <c r="FUV65" s="67"/>
      <c r="FUW65" s="30"/>
      <c r="FUX65" s="30"/>
      <c r="FUY65" s="43"/>
      <c r="FUZ65" s="30"/>
      <c r="FVA65" s="66"/>
      <c r="FVB65" s="67"/>
      <c r="FVC65" s="30"/>
      <c r="FVD65" s="30"/>
      <c r="FVE65" s="43"/>
      <c r="FVF65" s="30"/>
      <c r="FVG65" s="66"/>
      <c r="FVH65" s="67"/>
      <c r="FVI65" s="30"/>
      <c r="FVJ65" s="30"/>
      <c r="FVK65" s="43"/>
      <c r="FVL65" s="30"/>
      <c r="FVM65" s="66"/>
      <c r="FVN65" s="67"/>
      <c r="FVO65" s="30"/>
      <c r="FVP65" s="30"/>
      <c r="FVQ65" s="43"/>
      <c r="FVR65" s="30"/>
      <c r="FVS65" s="66"/>
      <c r="FVT65" s="67"/>
      <c r="FVU65" s="30"/>
      <c r="FVV65" s="30"/>
      <c r="FVW65" s="43"/>
      <c r="FVX65" s="30"/>
      <c r="FVY65" s="66"/>
      <c r="FVZ65" s="67"/>
      <c r="FWA65" s="30"/>
      <c r="FWB65" s="30"/>
      <c r="FWC65" s="43"/>
      <c r="FWD65" s="30"/>
      <c r="FWE65" s="66"/>
      <c r="FWF65" s="67"/>
      <c r="FWG65" s="30"/>
      <c r="FWH65" s="30"/>
      <c r="FWI65" s="43"/>
      <c r="FWJ65" s="30"/>
      <c r="FWK65" s="66"/>
      <c r="FWL65" s="67"/>
      <c r="FWM65" s="30"/>
      <c r="FWN65" s="30"/>
      <c r="FWO65" s="43"/>
      <c r="FWP65" s="30"/>
      <c r="FWQ65" s="66"/>
      <c r="FWR65" s="67"/>
      <c r="FWS65" s="30"/>
      <c r="FWT65" s="30"/>
      <c r="FWU65" s="43"/>
      <c r="FWV65" s="30"/>
      <c r="FWW65" s="66"/>
      <c r="FWX65" s="67"/>
      <c r="FWY65" s="30"/>
      <c r="FWZ65" s="30"/>
      <c r="FXA65" s="43"/>
      <c r="FXB65" s="30"/>
      <c r="FXC65" s="66"/>
      <c r="FXD65" s="67"/>
      <c r="FXE65" s="30"/>
      <c r="FXF65" s="30"/>
      <c r="FXG65" s="43"/>
      <c r="FXH65" s="30"/>
      <c r="FXI65" s="66"/>
      <c r="FXJ65" s="67"/>
      <c r="FXK65" s="30"/>
      <c r="FXL65" s="30"/>
      <c r="FXM65" s="43"/>
      <c r="FXN65" s="30"/>
      <c r="FXO65" s="66"/>
      <c r="FXP65" s="67"/>
      <c r="FXQ65" s="30"/>
      <c r="FXR65" s="30"/>
      <c r="FXS65" s="43"/>
      <c r="FXT65" s="30"/>
      <c r="FXU65" s="66"/>
      <c r="FXV65" s="67"/>
      <c r="FXW65" s="30"/>
      <c r="FXX65" s="30"/>
      <c r="FXY65" s="43"/>
      <c r="FXZ65" s="30"/>
      <c r="FYA65" s="66"/>
      <c r="FYB65" s="67"/>
      <c r="FYC65" s="30"/>
      <c r="FYD65" s="30"/>
      <c r="FYE65" s="43"/>
      <c r="FYF65" s="30"/>
      <c r="FYG65" s="66"/>
      <c r="FYH65" s="67"/>
      <c r="FYI65" s="30"/>
      <c r="FYJ65" s="30"/>
      <c r="FYK65" s="43"/>
      <c r="FYL65" s="30"/>
      <c r="FYM65" s="66"/>
      <c r="FYN65" s="67"/>
      <c r="FYO65" s="30"/>
      <c r="FYP65" s="30"/>
      <c r="FYQ65" s="43"/>
      <c r="FYR65" s="30"/>
      <c r="FYS65" s="66"/>
      <c r="FYT65" s="67"/>
      <c r="FYU65" s="30"/>
      <c r="FYV65" s="30"/>
      <c r="FYW65" s="43"/>
      <c r="FYX65" s="30"/>
      <c r="FYY65" s="66"/>
      <c r="FYZ65" s="67"/>
      <c r="FZA65" s="30"/>
      <c r="FZB65" s="30"/>
      <c r="FZC65" s="43"/>
      <c r="FZD65" s="30"/>
      <c r="FZE65" s="66"/>
      <c r="FZF65" s="67"/>
      <c r="FZG65" s="30"/>
      <c r="FZH65" s="30"/>
      <c r="FZI65" s="43"/>
      <c r="FZJ65" s="30"/>
      <c r="FZK65" s="66"/>
      <c r="FZL65" s="67"/>
      <c r="FZM65" s="30"/>
      <c r="FZN65" s="30"/>
      <c r="FZO65" s="43"/>
      <c r="FZP65" s="30"/>
      <c r="FZQ65" s="66"/>
      <c r="FZR65" s="67"/>
      <c r="FZS65" s="30"/>
      <c r="FZT65" s="30"/>
      <c r="FZU65" s="43"/>
      <c r="FZV65" s="30"/>
      <c r="FZW65" s="66"/>
      <c r="FZX65" s="67"/>
      <c r="FZY65" s="30"/>
      <c r="FZZ65" s="30"/>
      <c r="GAA65" s="43"/>
      <c r="GAB65" s="30"/>
      <c r="GAC65" s="66"/>
      <c r="GAD65" s="67"/>
      <c r="GAE65" s="30"/>
      <c r="GAF65" s="30"/>
      <c r="GAG65" s="43"/>
      <c r="GAH65" s="30"/>
      <c r="GAI65" s="66"/>
      <c r="GAJ65" s="67"/>
      <c r="GAK65" s="30"/>
      <c r="GAL65" s="30"/>
      <c r="GAM65" s="43"/>
      <c r="GAN65" s="30"/>
      <c r="GAO65" s="66"/>
      <c r="GAP65" s="67"/>
      <c r="GAQ65" s="30"/>
      <c r="GAR65" s="30"/>
      <c r="GAS65" s="43"/>
      <c r="GAT65" s="30"/>
      <c r="GAU65" s="66"/>
      <c r="GAV65" s="67"/>
      <c r="GAW65" s="30"/>
      <c r="GAX65" s="30"/>
      <c r="GAY65" s="43"/>
      <c r="GAZ65" s="30"/>
      <c r="GBA65" s="66"/>
      <c r="GBB65" s="67"/>
      <c r="GBC65" s="30"/>
      <c r="GBD65" s="30"/>
      <c r="GBE65" s="43"/>
      <c r="GBF65" s="30"/>
      <c r="GBG65" s="66"/>
      <c r="GBH65" s="67"/>
      <c r="GBI65" s="30"/>
      <c r="GBJ65" s="30"/>
      <c r="GBK65" s="43"/>
      <c r="GBL65" s="30"/>
      <c r="GBM65" s="66"/>
      <c r="GBN65" s="67"/>
      <c r="GBO65" s="30"/>
      <c r="GBP65" s="30"/>
      <c r="GBQ65" s="43"/>
      <c r="GBR65" s="30"/>
      <c r="GBS65" s="66"/>
      <c r="GBT65" s="67"/>
      <c r="GBU65" s="30"/>
      <c r="GBV65" s="30"/>
      <c r="GBW65" s="43"/>
      <c r="GBX65" s="30"/>
      <c r="GBY65" s="66"/>
      <c r="GBZ65" s="67"/>
      <c r="GCA65" s="30"/>
      <c r="GCB65" s="30"/>
      <c r="GCC65" s="43"/>
      <c r="GCD65" s="30"/>
      <c r="GCE65" s="66"/>
      <c r="GCF65" s="67"/>
      <c r="GCG65" s="30"/>
      <c r="GCH65" s="30"/>
      <c r="GCI65" s="43"/>
      <c r="GCJ65" s="30"/>
      <c r="GCK65" s="66"/>
      <c r="GCL65" s="67"/>
      <c r="GCM65" s="30"/>
      <c r="GCN65" s="30"/>
      <c r="GCO65" s="43"/>
      <c r="GCP65" s="30"/>
      <c r="GCQ65" s="66"/>
      <c r="GCR65" s="67"/>
      <c r="GCS65" s="30"/>
      <c r="GCT65" s="30"/>
      <c r="GCU65" s="43"/>
      <c r="GCV65" s="30"/>
      <c r="GCW65" s="66"/>
      <c r="GCX65" s="67"/>
      <c r="GCY65" s="30"/>
      <c r="GCZ65" s="30"/>
      <c r="GDA65" s="43"/>
      <c r="GDB65" s="30"/>
      <c r="GDC65" s="66"/>
      <c r="GDD65" s="67"/>
      <c r="GDE65" s="30"/>
      <c r="GDF65" s="30"/>
      <c r="GDG65" s="43"/>
      <c r="GDH65" s="30"/>
      <c r="GDI65" s="66"/>
      <c r="GDJ65" s="67"/>
      <c r="GDK65" s="30"/>
      <c r="GDL65" s="30"/>
      <c r="GDM65" s="43"/>
      <c r="GDN65" s="30"/>
      <c r="GDO65" s="66"/>
      <c r="GDP65" s="67"/>
      <c r="GDQ65" s="30"/>
      <c r="GDR65" s="30"/>
      <c r="GDS65" s="43"/>
      <c r="GDT65" s="30"/>
      <c r="GDU65" s="66"/>
      <c r="GDV65" s="67"/>
      <c r="GDW65" s="30"/>
      <c r="GDX65" s="30"/>
      <c r="GDY65" s="43"/>
      <c r="GDZ65" s="30"/>
      <c r="GEA65" s="66"/>
      <c r="GEB65" s="67"/>
      <c r="GEC65" s="30"/>
      <c r="GED65" s="30"/>
      <c r="GEE65" s="43"/>
      <c r="GEF65" s="30"/>
      <c r="GEG65" s="66"/>
      <c r="GEH65" s="67"/>
      <c r="GEI65" s="30"/>
      <c r="GEJ65" s="30"/>
      <c r="GEK65" s="43"/>
      <c r="GEL65" s="30"/>
      <c r="GEM65" s="66"/>
      <c r="GEN65" s="67"/>
      <c r="GEO65" s="30"/>
      <c r="GEP65" s="30"/>
      <c r="GEQ65" s="43"/>
      <c r="GER65" s="30"/>
      <c r="GES65" s="66"/>
      <c r="GET65" s="67"/>
      <c r="GEU65" s="30"/>
      <c r="GEV65" s="30"/>
      <c r="GEW65" s="43"/>
      <c r="GEX65" s="30"/>
      <c r="GEY65" s="66"/>
      <c r="GEZ65" s="67"/>
      <c r="GFA65" s="30"/>
      <c r="GFB65" s="30"/>
      <c r="GFC65" s="43"/>
      <c r="GFD65" s="30"/>
      <c r="GFE65" s="66"/>
      <c r="GFF65" s="67"/>
      <c r="GFG65" s="30"/>
      <c r="GFH65" s="30"/>
      <c r="GFI65" s="43"/>
      <c r="GFJ65" s="30"/>
      <c r="GFK65" s="66"/>
      <c r="GFL65" s="67"/>
      <c r="GFM65" s="30"/>
      <c r="GFN65" s="30"/>
      <c r="GFO65" s="43"/>
      <c r="GFP65" s="30"/>
      <c r="GFQ65" s="66"/>
      <c r="GFR65" s="67"/>
      <c r="GFS65" s="30"/>
      <c r="GFT65" s="30"/>
      <c r="GFU65" s="43"/>
      <c r="GFV65" s="30"/>
      <c r="GFW65" s="66"/>
      <c r="GFX65" s="67"/>
      <c r="GFY65" s="30"/>
      <c r="GFZ65" s="30"/>
      <c r="GGA65" s="43"/>
      <c r="GGB65" s="30"/>
      <c r="GGC65" s="66"/>
      <c r="GGD65" s="67"/>
      <c r="GGE65" s="30"/>
      <c r="GGF65" s="30"/>
      <c r="GGG65" s="43"/>
      <c r="GGH65" s="30"/>
      <c r="GGI65" s="66"/>
      <c r="GGJ65" s="67"/>
      <c r="GGK65" s="30"/>
      <c r="GGL65" s="30"/>
      <c r="GGM65" s="43"/>
      <c r="GGN65" s="30"/>
      <c r="GGO65" s="66"/>
      <c r="GGP65" s="67"/>
      <c r="GGQ65" s="30"/>
      <c r="GGR65" s="30"/>
      <c r="GGS65" s="43"/>
      <c r="GGT65" s="30"/>
      <c r="GGU65" s="66"/>
      <c r="GGV65" s="67"/>
      <c r="GGW65" s="30"/>
      <c r="GGX65" s="30"/>
      <c r="GGY65" s="43"/>
      <c r="GGZ65" s="30"/>
      <c r="GHA65" s="66"/>
      <c r="GHB65" s="67"/>
      <c r="GHC65" s="30"/>
      <c r="GHD65" s="30"/>
      <c r="GHE65" s="43"/>
      <c r="GHF65" s="30"/>
      <c r="GHG65" s="66"/>
      <c r="GHH65" s="67"/>
      <c r="GHI65" s="30"/>
      <c r="GHJ65" s="30"/>
      <c r="GHK65" s="43"/>
      <c r="GHL65" s="30"/>
      <c r="GHM65" s="66"/>
      <c r="GHN65" s="67"/>
      <c r="GHO65" s="30"/>
      <c r="GHP65" s="30"/>
      <c r="GHQ65" s="43"/>
      <c r="GHR65" s="30"/>
      <c r="GHS65" s="66"/>
      <c r="GHT65" s="67"/>
      <c r="GHU65" s="30"/>
      <c r="GHV65" s="30"/>
      <c r="GHW65" s="43"/>
      <c r="GHX65" s="30"/>
      <c r="GHY65" s="66"/>
      <c r="GHZ65" s="67"/>
      <c r="GIA65" s="30"/>
      <c r="GIB65" s="30"/>
      <c r="GIC65" s="43"/>
      <c r="GID65" s="30"/>
      <c r="GIE65" s="66"/>
      <c r="GIF65" s="67"/>
      <c r="GIG65" s="30"/>
      <c r="GIH65" s="30"/>
      <c r="GII65" s="43"/>
      <c r="GIJ65" s="30"/>
      <c r="GIK65" s="66"/>
      <c r="GIL65" s="67"/>
      <c r="GIM65" s="30"/>
      <c r="GIN65" s="30"/>
      <c r="GIO65" s="43"/>
      <c r="GIP65" s="30"/>
      <c r="GIQ65" s="66"/>
      <c r="GIR65" s="67"/>
      <c r="GIS65" s="30"/>
      <c r="GIT65" s="30"/>
      <c r="GIU65" s="43"/>
      <c r="GIV65" s="30"/>
      <c r="GIW65" s="66"/>
      <c r="GIX65" s="67"/>
      <c r="GIY65" s="30"/>
      <c r="GIZ65" s="30"/>
      <c r="GJA65" s="43"/>
      <c r="GJB65" s="30"/>
      <c r="GJC65" s="66"/>
      <c r="GJD65" s="67"/>
      <c r="GJE65" s="30"/>
      <c r="GJF65" s="30"/>
      <c r="GJG65" s="43"/>
      <c r="GJH65" s="30"/>
      <c r="GJI65" s="66"/>
      <c r="GJJ65" s="67"/>
      <c r="GJK65" s="30"/>
      <c r="GJL65" s="30"/>
      <c r="GJM65" s="43"/>
      <c r="GJN65" s="30"/>
      <c r="GJO65" s="66"/>
      <c r="GJP65" s="67"/>
      <c r="GJQ65" s="30"/>
      <c r="GJR65" s="30"/>
      <c r="GJS65" s="43"/>
      <c r="GJT65" s="30"/>
      <c r="GJU65" s="66"/>
      <c r="GJV65" s="67"/>
      <c r="GJW65" s="30"/>
      <c r="GJX65" s="30"/>
      <c r="GJY65" s="43"/>
      <c r="GJZ65" s="30"/>
      <c r="GKA65" s="66"/>
      <c r="GKB65" s="67"/>
      <c r="GKC65" s="30"/>
      <c r="GKD65" s="30"/>
      <c r="GKE65" s="43"/>
      <c r="GKF65" s="30"/>
      <c r="GKG65" s="66"/>
      <c r="GKH65" s="67"/>
      <c r="GKI65" s="30"/>
      <c r="GKJ65" s="30"/>
      <c r="GKK65" s="43"/>
      <c r="GKL65" s="30"/>
      <c r="GKM65" s="66"/>
      <c r="GKN65" s="67"/>
      <c r="GKO65" s="30"/>
      <c r="GKP65" s="30"/>
      <c r="GKQ65" s="43"/>
      <c r="GKR65" s="30"/>
      <c r="GKS65" s="66"/>
      <c r="GKT65" s="67"/>
      <c r="GKU65" s="30"/>
      <c r="GKV65" s="30"/>
      <c r="GKW65" s="43"/>
      <c r="GKX65" s="30"/>
      <c r="GKY65" s="66"/>
      <c r="GKZ65" s="67"/>
      <c r="GLA65" s="30"/>
      <c r="GLB65" s="30"/>
      <c r="GLC65" s="43"/>
      <c r="GLD65" s="30"/>
      <c r="GLE65" s="66"/>
      <c r="GLF65" s="67"/>
      <c r="GLG65" s="30"/>
      <c r="GLH65" s="30"/>
      <c r="GLI65" s="43"/>
      <c r="GLJ65" s="30"/>
      <c r="GLK65" s="66"/>
      <c r="GLL65" s="67"/>
      <c r="GLM65" s="30"/>
      <c r="GLN65" s="30"/>
      <c r="GLO65" s="43"/>
      <c r="GLP65" s="30"/>
      <c r="GLQ65" s="66"/>
      <c r="GLR65" s="67"/>
      <c r="GLS65" s="30"/>
      <c r="GLT65" s="30"/>
      <c r="GLU65" s="43"/>
      <c r="GLV65" s="30"/>
      <c r="GLW65" s="66"/>
      <c r="GLX65" s="67"/>
      <c r="GLY65" s="30"/>
      <c r="GLZ65" s="30"/>
      <c r="GMA65" s="43"/>
      <c r="GMB65" s="30"/>
      <c r="GMC65" s="66"/>
      <c r="GMD65" s="67"/>
      <c r="GME65" s="30"/>
      <c r="GMF65" s="30"/>
      <c r="GMG65" s="43"/>
      <c r="GMH65" s="30"/>
      <c r="GMI65" s="66"/>
      <c r="GMJ65" s="67"/>
      <c r="GMK65" s="30"/>
      <c r="GML65" s="30"/>
      <c r="GMM65" s="43"/>
      <c r="GMN65" s="30"/>
      <c r="GMO65" s="66"/>
      <c r="GMP65" s="67"/>
      <c r="GMQ65" s="30"/>
      <c r="GMR65" s="30"/>
      <c r="GMS65" s="43"/>
      <c r="GMT65" s="30"/>
      <c r="GMU65" s="66"/>
      <c r="GMV65" s="67"/>
      <c r="GMW65" s="30"/>
      <c r="GMX65" s="30"/>
      <c r="GMY65" s="43"/>
      <c r="GMZ65" s="30"/>
      <c r="GNA65" s="66"/>
      <c r="GNB65" s="67"/>
      <c r="GNC65" s="30"/>
      <c r="GND65" s="30"/>
      <c r="GNE65" s="43"/>
      <c r="GNF65" s="30"/>
      <c r="GNG65" s="66"/>
      <c r="GNH65" s="67"/>
      <c r="GNI65" s="30"/>
      <c r="GNJ65" s="30"/>
      <c r="GNK65" s="43"/>
      <c r="GNL65" s="30"/>
      <c r="GNM65" s="66"/>
      <c r="GNN65" s="67"/>
      <c r="GNO65" s="30"/>
      <c r="GNP65" s="30"/>
      <c r="GNQ65" s="43"/>
      <c r="GNR65" s="30"/>
      <c r="GNS65" s="66"/>
      <c r="GNT65" s="67"/>
      <c r="GNU65" s="30"/>
      <c r="GNV65" s="30"/>
      <c r="GNW65" s="43"/>
      <c r="GNX65" s="30"/>
      <c r="GNY65" s="66"/>
      <c r="GNZ65" s="67"/>
      <c r="GOA65" s="30"/>
      <c r="GOB65" s="30"/>
      <c r="GOC65" s="43"/>
      <c r="GOD65" s="30"/>
      <c r="GOE65" s="66"/>
      <c r="GOF65" s="67"/>
      <c r="GOG65" s="30"/>
      <c r="GOH65" s="30"/>
      <c r="GOI65" s="43"/>
      <c r="GOJ65" s="30"/>
      <c r="GOK65" s="66"/>
      <c r="GOL65" s="67"/>
      <c r="GOM65" s="30"/>
      <c r="GON65" s="30"/>
      <c r="GOO65" s="43"/>
      <c r="GOP65" s="30"/>
      <c r="GOQ65" s="66"/>
      <c r="GOR65" s="67"/>
      <c r="GOS65" s="30"/>
      <c r="GOT65" s="30"/>
      <c r="GOU65" s="43"/>
      <c r="GOV65" s="30"/>
      <c r="GOW65" s="66"/>
      <c r="GOX65" s="67"/>
      <c r="GOY65" s="30"/>
      <c r="GOZ65" s="30"/>
      <c r="GPA65" s="43"/>
      <c r="GPB65" s="30"/>
      <c r="GPC65" s="66"/>
      <c r="GPD65" s="67"/>
      <c r="GPE65" s="30"/>
      <c r="GPF65" s="30"/>
      <c r="GPG65" s="43"/>
      <c r="GPH65" s="30"/>
      <c r="GPI65" s="66"/>
      <c r="GPJ65" s="67"/>
      <c r="GPK65" s="30"/>
      <c r="GPL65" s="30"/>
      <c r="GPM65" s="43"/>
      <c r="GPN65" s="30"/>
      <c r="GPO65" s="66"/>
      <c r="GPP65" s="67"/>
      <c r="GPQ65" s="30"/>
      <c r="GPR65" s="30"/>
      <c r="GPS65" s="43"/>
      <c r="GPT65" s="30"/>
      <c r="GPU65" s="66"/>
      <c r="GPV65" s="67"/>
      <c r="GPW65" s="30"/>
      <c r="GPX65" s="30"/>
      <c r="GPY65" s="43"/>
      <c r="GPZ65" s="30"/>
      <c r="GQA65" s="66"/>
      <c r="GQB65" s="67"/>
      <c r="GQC65" s="30"/>
      <c r="GQD65" s="30"/>
      <c r="GQE65" s="43"/>
      <c r="GQF65" s="30"/>
      <c r="GQG65" s="66"/>
      <c r="GQH65" s="67"/>
      <c r="GQI65" s="30"/>
      <c r="GQJ65" s="30"/>
      <c r="GQK65" s="43"/>
      <c r="GQL65" s="30"/>
      <c r="GQM65" s="66"/>
      <c r="GQN65" s="67"/>
      <c r="GQO65" s="30"/>
      <c r="GQP65" s="30"/>
      <c r="GQQ65" s="43"/>
      <c r="GQR65" s="30"/>
      <c r="GQS65" s="66"/>
      <c r="GQT65" s="67"/>
      <c r="GQU65" s="30"/>
      <c r="GQV65" s="30"/>
      <c r="GQW65" s="43"/>
      <c r="GQX65" s="30"/>
      <c r="GQY65" s="66"/>
      <c r="GQZ65" s="67"/>
      <c r="GRA65" s="30"/>
      <c r="GRB65" s="30"/>
      <c r="GRC65" s="43"/>
      <c r="GRD65" s="30"/>
      <c r="GRE65" s="66"/>
      <c r="GRF65" s="67"/>
      <c r="GRG65" s="30"/>
      <c r="GRH65" s="30"/>
      <c r="GRI65" s="43"/>
      <c r="GRJ65" s="30"/>
      <c r="GRK65" s="66"/>
      <c r="GRL65" s="67"/>
      <c r="GRM65" s="30"/>
      <c r="GRN65" s="30"/>
      <c r="GRO65" s="43"/>
      <c r="GRP65" s="30"/>
      <c r="GRQ65" s="66"/>
      <c r="GRR65" s="67"/>
      <c r="GRS65" s="30"/>
      <c r="GRT65" s="30"/>
      <c r="GRU65" s="43"/>
      <c r="GRV65" s="30"/>
      <c r="GRW65" s="66"/>
      <c r="GRX65" s="67"/>
      <c r="GRY65" s="30"/>
      <c r="GRZ65" s="30"/>
      <c r="GSA65" s="43"/>
      <c r="GSB65" s="30"/>
      <c r="GSC65" s="66"/>
      <c r="GSD65" s="67"/>
      <c r="GSE65" s="30"/>
      <c r="GSF65" s="30"/>
      <c r="GSG65" s="43"/>
      <c r="GSH65" s="30"/>
      <c r="GSI65" s="66"/>
      <c r="GSJ65" s="67"/>
      <c r="GSK65" s="30"/>
      <c r="GSL65" s="30"/>
      <c r="GSM65" s="43"/>
      <c r="GSN65" s="30"/>
      <c r="GSO65" s="66"/>
      <c r="GSP65" s="67"/>
      <c r="GSQ65" s="30"/>
      <c r="GSR65" s="30"/>
      <c r="GSS65" s="43"/>
      <c r="GST65" s="30"/>
      <c r="GSU65" s="66"/>
      <c r="GSV65" s="67"/>
      <c r="GSW65" s="30"/>
      <c r="GSX65" s="30"/>
      <c r="GSY65" s="43"/>
      <c r="GSZ65" s="30"/>
      <c r="GTA65" s="66"/>
      <c r="GTB65" s="67"/>
      <c r="GTC65" s="30"/>
      <c r="GTD65" s="30"/>
      <c r="GTE65" s="43"/>
      <c r="GTF65" s="30"/>
      <c r="GTG65" s="66"/>
      <c r="GTH65" s="67"/>
      <c r="GTI65" s="30"/>
      <c r="GTJ65" s="30"/>
      <c r="GTK65" s="43"/>
      <c r="GTL65" s="30"/>
      <c r="GTM65" s="66"/>
      <c r="GTN65" s="67"/>
      <c r="GTO65" s="30"/>
      <c r="GTP65" s="30"/>
      <c r="GTQ65" s="43"/>
      <c r="GTR65" s="30"/>
      <c r="GTS65" s="66"/>
      <c r="GTT65" s="67"/>
      <c r="GTU65" s="30"/>
      <c r="GTV65" s="30"/>
      <c r="GTW65" s="43"/>
      <c r="GTX65" s="30"/>
      <c r="GTY65" s="66"/>
      <c r="GTZ65" s="67"/>
      <c r="GUA65" s="30"/>
      <c r="GUB65" s="30"/>
      <c r="GUC65" s="43"/>
      <c r="GUD65" s="30"/>
      <c r="GUE65" s="66"/>
      <c r="GUF65" s="67"/>
      <c r="GUG65" s="30"/>
      <c r="GUH65" s="30"/>
      <c r="GUI65" s="43"/>
      <c r="GUJ65" s="30"/>
      <c r="GUK65" s="66"/>
      <c r="GUL65" s="67"/>
      <c r="GUM65" s="30"/>
      <c r="GUN65" s="30"/>
      <c r="GUO65" s="43"/>
      <c r="GUP65" s="30"/>
      <c r="GUQ65" s="66"/>
      <c r="GUR65" s="67"/>
      <c r="GUS65" s="30"/>
      <c r="GUT65" s="30"/>
      <c r="GUU65" s="43"/>
      <c r="GUV65" s="30"/>
      <c r="GUW65" s="66"/>
      <c r="GUX65" s="67"/>
      <c r="GUY65" s="30"/>
      <c r="GUZ65" s="30"/>
      <c r="GVA65" s="43"/>
      <c r="GVB65" s="30"/>
      <c r="GVC65" s="66"/>
      <c r="GVD65" s="67"/>
      <c r="GVE65" s="30"/>
      <c r="GVF65" s="30"/>
      <c r="GVG65" s="43"/>
      <c r="GVH65" s="30"/>
      <c r="GVI65" s="66"/>
      <c r="GVJ65" s="67"/>
      <c r="GVK65" s="30"/>
      <c r="GVL65" s="30"/>
      <c r="GVM65" s="43"/>
      <c r="GVN65" s="30"/>
      <c r="GVO65" s="66"/>
      <c r="GVP65" s="67"/>
      <c r="GVQ65" s="30"/>
      <c r="GVR65" s="30"/>
      <c r="GVS65" s="43"/>
      <c r="GVT65" s="30"/>
      <c r="GVU65" s="66"/>
      <c r="GVV65" s="67"/>
      <c r="GVW65" s="30"/>
      <c r="GVX65" s="30"/>
      <c r="GVY65" s="43"/>
      <c r="GVZ65" s="30"/>
      <c r="GWA65" s="66"/>
      <c r="GWB65" s="67"/>
      <c r="GWC65" s="30"/>
      <c r="GWD65" s="30"/>
      <c r="GWE65" s="43"/>
      <c r="GWF65" s="30"/>
      <c r="GWG65" s="66"/>
      <c r="GWH65" s="67"/>
      <c r="GWI65" s="30"/>
      <c r="GWJ65" s="30"/>
      <c r="GWK65" s="43"/>
      <c r="GWL65" s="30"/>
      <c r="GWM65" s="66"/>
      <c r="GWN65" s="67"/>
      <c r="GWO65" s="30"/>
      <c r="GWP65" s="30"/>
      <c r="GWQ65" s="43"/>
      <c r="GWR65" s="30"/>
      <c r="GWS65" s="66"/>
      <c r="GWT65" s="67"/>
      <c r="GWU65" s="30"/>
      <c r="GWV65" s="30"/>
      <c r="GWW65" s="43"/>
      <c r="GWX65" s="30"/>
      <c r="GWY65" s="66"/>
      <c r="GWZ65" s="67"/>
      <c r="GXA65" s="30"/>
      <c r="GXB65" s="30"/>
      <c r="GXC65" s="43"/>
      <c r="GXD65" s="30"/>
      <c r="GXE65" s="66"/>
      <c r="GXF65" s="67"/>
      <c r="GXG65" s="30"/>
      <c r="GXH65" s="30"/>
      <c r="GXI65" s="43"/>
      <c r="GXJ65" s="30"/>
      <c r="GXK65" s="66"/>
      <c r="GXL65" s="67"/>
      <c r="GXM65" s="30"/>
      <c r="GXN65" s="30"/>
      <c r="GXO65" s="43"/>
      <c r="GXP65" s="30"/>
      <c r="GXQ65" s="66"/>
      <c r="GXR65" s="67"/>
      <c r="GXS65" s="30"/>
      <c r="GXT65" s="30"/>
      <c r="GXU65" s="43"/>
      <c r="GXV65" s="30"/>
      <c r="GXW65" s="66"/>
      <c r="GXX65" s="67"/>
      <c r="GXY65" s="30"/>
      <c r="GXZ65" s="30"/>
      <c r="GYA65" s="43"/>
      <c r="GYB65" s="30"/>
      <c r="GYC65" s="66"/>
      <c r="GYD65" s="67"/>
      <c r="GYE65" s="30"/>
      <c r="GYF65" s="30"/>
      <c r="GYG65" s="43"/>
      <c r="GYH65" s="30"/>
      <c r="GYI65" s="66"/>
      <c r="GYJ65" s="67"/>
      <c r="GYK65" s="30"/>
      <c r="GYL65" s="30"/>
      <c r="GYM65" s="43"/>
      <c r="GYN65" s="30"/>
      <c r="GYO65" s="66"/>
      <c r="GYP65" s="67"/>
      <c r="GYQ65" s="30"/>
      <c r="GYR65" s="30"/>
      <c r="GYS65" s="43"/>
      <c r="GYT65" s="30"/>
      <c r="GYU65" s="66"/>
      <c r="GYV65" s="67"/>
      <c r="GYW65" s="30"/>
      <c r="GYX65" s="30"/>
      <c r="GYY65" s="43"/>
      <c r="GYZ65" s="30"/>
      <c r="GZA65" s="66"/>
      <c r="GZB65" s="67"/>
      <c r="GZC65" s="30"/>
      <c r="GZD65" s="30"/>
      <c r="GZE65" s="43"/>
      <c r="GZF65" s="30"/>
      <c r="GZG65" s="66"/>
      <c r="GZH65" s="67"/>
      <c r="GZI65" s="30"/>
      <c r="GZJ65" s="30"/>
      <c r="GZK65" s="43"/>
      <c r="GZL65" s="30"/>
      <c r="GZM65" s="66"/>
      <c r="GZN65" s="67"/>
      <c r="GZO65" s="30"/>
      <c r="GZP65" s="30"/>
      <c r="GZQ65" s="43"/>
      <c r="GZR65" s="30"/>
      <c r="GZS65" s="66"/>
      <c r="GZT65" s="67"/>
      <c r="GZU65" s="30"/>
      <c r="GZV65" s="30"/>
      <c r="GZW65" s="43"/>
      <c r="GZX65" s="30"/>
      <c r="GZY65" s="66"/>
      <c r="GZZ65" s="67"/>
      <c r="HAA65" s="30"/>
      <c r="HAB65" s="30"/>
      <c r="HAC65" s="43"/>
      <c r="HAD65" s="30"/>
      <c r="HAE65" s="66"/>
      <c r="HAF65" s="67"/>
      <c r="HAG65" s="30"/>
      <c r="HAH65" s="30"/>
      <c r="HAI65" s="43"/>
      <c r="HAJ65" s="30"/>
      <c r="HAK65" s="66"/>
      <c r="HAL65" s="67"/>
      <c r="HAM65" s="30"/>
      <c r="HAN65" s="30"/>
      <c r="HAO65" s="43"/>
      <c r="HAP65" s="30"/>
      <c r="HAQ65" s="66"/>
      <c r="HAR65" s="67"/>
      <c r="HAS65" s="30"/>
      <c r="HAT65" s="30"/>
      <c r="HAU65" s="43"/>
      <c r="HAV65" s="30"/>
      <c r="HAW65" s="66"/>
      <c r="HAX65" s="67"/>
      <c r="HAY65" s="30"/>
      <c r="HAZ65" s="30"/>
      <c r="HBA65" s="43"/>
      <c r="HBB65" s="30"/>
      <c r="HBC65" s="66"/>
      <c r="HBD65" s="67"/>
      <c r="HBE65" s="30"/>
      <c r="HBF65" s="30"/>
      <c r="HBG65" s="43"/>
      <c r="HBH65" s="30"/>
      <c r="HBI65" s="66"/>
      <c r="HBJ65" s="67"/>
      <c r="HBK65" s="30"/>
      <c r="HBL65" s="30"/>
      <c r="HBM65" s="43"/>
      <c r="HBN65" s="30"/>
      <c r="HBO65" s="66"/>
      <c r="HBP65" s="67"/>
      <c r="HBQ65" s="30"/>
      <c r="HBR65" s="30"/>
      <c r="HBS65" s="43"/>
      <c r="HBT65" s="30"/>
      <c r="HBU65" s="66"/>
      <c r="HBV65" s="67"/>
      <c r="HBW65" s="30"/>
      <c r="HBX65" s="30"/>
      <c r="HBY65" s="43"/>
      <c r="HBZ65" s="30"/>
      <c r="HCA65" s="66"/>
      <c r="HCB65" s="67"/>
      <c r="HCC65" s="30"/>
      <c r="HCD65" s="30"/>
      <c r="HCE65" s="43"/>
      <c r="HCF65" s="30"/>
      <c r="HCG65" s="66"/>
      <c r="HCH65" s="67"/>
      <c r="HCI65" s="30"/>
      <c r="HCJ65" s="30"/>
      <c r="HCK65" s="43"/>
      <c r="HCL65" s="30"/>
      <c r="HCM65" s="66"/>
      <c r="HCN65" s="67"/>
      <c r="HCO65" s="30"/>
      <c r="HCP65" s="30"/>
      <c r="HCQ65" s="43"/>
      <c r="HCR65" s="30"/>
      <c r="HCS65" s="66"/>
      <c r="HCT65" s="67"/>
      <c r="HCU65" s="30"/>
      <c r="HCV65" s="30"/>
      <c r="HCW65" s="43"/>
      <c r="HCX65" s="30"/>
      <c r="HCY65" s="66"/>
      <c r="HCZ65" s="67"/>
      <c r="HDA65" s="30"/>
      <c r="HDB65" s="30"/>
      <c r="HDC65" s="43"/>
      <c r="HDD65" s="30"/>
      <c r="HDE65" s="66"/>
      <c r="HDF65" s="67"/>
      <c r="HDG65" s="30"/>
      <c r="HDH65" s="30"/>
      <c r="HDI65" s="43"/>
      <c r="HDJ65" s="30"/>
      <c r="HDK65" s="66"/>
      <c r="HDL65" s="67"/>
      <c r="HDM65" s="30"/>
      <c r="HDN65" s="30"/>
      <c r="HDO65" s="43"/>
      <c r="HDP65" s="30"/>
      <c r="HDQ65" s="66"/>
      <c r="HDR65" s="67"/>
      <c r="HDS65" s="30"/>
      <c r="HDT65" s="30"/>
      <c r="HDU65" s="43"/>
      <c r="HDV65" s="30"/>
      <c r="HDW65" s="66"/>
      <c r="HDX65" s="67"/>
      <c r="HDY65" s="30"/>
      <c r="HDZ65" s="30"/>
      <c r="HEA65" s="43"/>
      <c r="HEB65" s="30"/>
      <c r="HEC65" s="66"/>
      <c r="HED65" s="67"/>
      <c r="HEE65" s="30"/>
      <c r="HEF65" s="30"/>
      <c r="HEG65" s="43"/>
      <c r="HEH65" s="30"/>
      <c r="HEI65" s="66"/>
      <c r="HEJ65" s="67"/>
      <c r="HEK65" s="30"/>
      <c r="HEL65" s="30"/>
      <c r="HEM65" s="43"/>
      <c r="HEN65" s="30"/>
      <c r="HEO65" s="66"/>
      <c r="HEP65" s="67"/>
      <c r="HEQ65" s="30"/>
      <c r="HER65" s="30"/>
      <c r="HES65" s="43"/>
      <c r="HET65" s="30"/>
      <c r="HEU65" s="66"/>
      <c r="HEV65" s="67"/>
      <c r="HEW65" s="30"/>
      <c r="HEX65" s="30"/>
      <c r="HEY65" s="43"/>
      <c r="HEZ65" s="30"/>
      <c r="HFA65" s="66"/>
      <c r="HFB65" s="67"/>
      <c r="HFC65" s="30"/>
      <c r="HFD65" s="30"/>
      <c r="HFE65" s="43"/>
      <c r="HFF65" s="30"/>
      <c r="HFG65" s="66"/>
      <c r="HFH65" s="67"/>
      <c r="HFI65" s="30"/>
      <c r="HFJ65" s="30"/>
      <c r="HFK65" s="43"/>
      <c r="HFL65" s="30"/>
      <c r="HFM65" s="66"/>
      <c r="HFN65" s="67"/>
      <c r="HFO65" s="30"/>
      <c r="HFP65" s="30"/>
      <c r="HFQ65" s="43"/>
      <c r="HFR65" s="30"/>
      <c r="HFS65" s="66"/>
      <c r="HFT65" s="67"/>
      <c r="HFU65" s="30"/>
      <c r="HFV65" s="30"/>
      <c r="HFW65" s="43"/>
      <c r="HFX65" s="30"/>
      <c r="HFY65" s="66"/>
      <c r="HFZ65" s="67"/>
      <c r="HGA65" s="30"/>
      <c r="HGB65" s="30"/>
      <c r="HGC65" s="43"/>
      <c r="HGD65" s="30"/>
      <c r="HGE65" s="66"/>
      <c r="HGF65" s="67"/>
      <c r="HGG65" s="30"/>
      <c r="HGH65" s="30"/>
      <c r="HGI65" s="43"/>
      <c r="HGJ65" s="30"/>
      <c r="HGK65" s="66"/>
      <c r="HGL65" s="67"/>
      <c r="HGM65" s="30"/>
      <c r="HGN65" s="30"/>
      <c r="HGO65" s="43"/>
      <c r="HGP65" s="30"/>
      <c r="HGQ65" s="66"/>
      <c r="HGR65" s="67"/>
      <c r="HGS65" s="30"/>
      <c r="HGT65" s="30"/>
      <c r="HGU65" s="43"/>
      <c r="HGV65" s="30"/>
      <c r="HGW65" s="66"/>
      <c r="HGX65" s="67"/>
      <c r="HGY65" s="30"/>
      <c r="HGZ65" s="30"/>
      <c r="HHA65" s="43"/>
      <c r="HHB65" s="30"/>
      <c r="HHC65" s="66"/>
      <c r="HHD65" s="67"/>
      <c r="HHE65" s="30"/>
      <c r="HHF65" s="30"/>
      <c r="HHG65" s="43"/>
      <c r="HHH65" s="30"/>
      <c r="HHI65" s="66"/>
      <c r="HHJ65" s="67"/>
      <c r="HHK65" s="30"/>
      <c r="HHL65" s="30"/>
      <c r="HHM65" s="43"/>
      <c r="HHN65" s="30"/>
      <c r="HHO65" s="66"/>
      <c r="HHP65" s="67"/>
      <c r="HHQ65" s="30"/>
      <c r="HHR65" s="30"/>
      <c r="HHS65" s="43"/>
      <c r="HHT65" s="30"/>
      <c r="HHU65" s="66"/>
      <c r="HHV65" s="67"/>
      <c r="HHW65" s="30"/>
      <c r="HHX65" s="30"/>
      <c r="HHY65" s="43"/>
      <c r="HHZ65" s="30"/>
      <c r="HIA65" s="66"/>
      <c r="HIB65" s="67"/>
      <c r="HIC65" s="30"/>
      <c r="HID65" s="30"/>
      <c r="HIE65" s="43"/>
      <c r="HIF65" s="30"/>
      <c r="HIG65" s="66"/>
      <c r="HIH65" s="67"/>
      <c r="HII65" s="30"/>
      <c r="HIJ65" s="30"/>
      <c r="HIK65" s="43"/>
      <c r="HIL65" s="30"/>
      <c r="HIM65" s="66"/>
      <c r="HIN65" s="67"/>
      <c r="HIO65" s="30"/>
      <c r="HIP65" s="30"/>
      <c r="HIQ65" s="43"/>
      <c r="HIR65" s="30"/>
      <c r="HIS65" s="66"/>
      <c r="HIT65" s="67"/>
      <c r="HIU65" s="30"/>
      <c r="HIV65" s="30"/>
      <c r="HIW65" s="43"/>
      <c r="HIX65" s="30"/>
      <c r="HIY65" s="66"/>
      <c r="HIZ65" s="67"/>
      <c r="HJA65" s="30"/>
      <c r="HJB65" s="30"/>
      <c r="HJC65" s="43"/>
      <c r="HJD65" s="30"/>
      <c r="HJE65" s="66"/>
      <c r="HJF65" s="67"/>
      <c r="HJG65" s="30"/>
      <c r="HJH65" s="30"/>
      <c r="HJI65" s="43"/>
      <c r="HJJ65" s="30"/>
      <c r="HJK65" s="66"/>
      <c r="HJL65" s="67"/>
      <c r="HJM65" s="30"/>
      <c r="HJN65" s="30"/>
      <c r="HJO65" s="43"/>
      <c r="HJP65" s="30"/>
      <c r="HJQ65" s="66"/>
      <c r="HJR65" s="67"/>
      <c r="HJS65" s="30"/>
      <c r="HJT65" s="30"/>
      <c r="HJU65" s="43"/>
      <c r="HJV65" s="30"/>
      <c r="HJW65" s="66"/>
      <c r="HJX65" s="67"/>
      <c r="HJY65" s="30"/>
      <c r="HJZ65" s="30"/>
      <c r="HKA65" s="43"/>
      <c r="HKB65" s="30"/>
      <c r="HKC65" s="66"/>
      <c r="HKD65" s="67"/>
      <c r="HKE65" s="30"/>
      <c r="HKF65" s="30"/>
      <c r="HKG65" s="43"/>
      <c r="HKH65" s="30"/>
      <c r="HKI65" s="66"/>
      <c r="HKJ65" s="67"/>
      <c r="HKK65" s="30"/>
      <c r="HKL65" s="30"/>
      <c r="HKM65" s="43"/>
      <c r="HKN65" s="30"/>
      <c r="HKO65" s="66"/>
      <c r="HKP65" s="67"/>
      <c r="HKQ65" s="30"/>
      <c r="HKR65" s="30"/>
      <c r="HKS65" s="43"/>
      <c r="HKT65" s="30"/>
      <c r="HKU65" s="66"/>
      <c r="HKV65" s="67"/>
      <c r="HKW65" s="30"/>
      <c r="HKX65" s="30"/>
      <c r="HKY65" s="43"/>
      <c r="HKZ65" s="30"/>
      <c r="HLA65" s="66"/>
      <c r="HLB65" s="67"/>
      <c r="HLC65" s="30"/>
      <c r="HLD65" s="30"/>
      <c r="HLE65" s="43"/>
      <c r="HLF65" s="30"/>
      <c r="HLG65" s="66"/>
      <c r="HLH65" s="67"/>
      <c r="HLI65" s="30"/>
      <c r="HLJ65" s="30"/>
      <c r="HLK65" s="43"/>
      <c r="HLL65" s="30"/>
      <c r="HLM65" s="66"/>
      <c r="HLN65" s="67"/>
      <c r="HLO65" s="30"/>
      <c r="HLP65" s="30"/>
      <c r="HLQ65" s="43"/>
      <c r="HLR65" s="30"/>
      <c r="HLS65" s="66"/>
      <c r="HLT65" s="67"/>
      <c r="HLU65" s="30"/>
      <c r="HLV65" s="30"/>
      <c r="HLW65" s="43"/>
      <c r="HLX65" s="30"/>
      <c r="HLY65" s="66"/>
      <c r="HLZ65" s="67"/>
      <c r="HMA65" s="30"/>
      <c r="HMB65" s="30"/>
      <c r="HMC65" s="43"/>
      <c r="HMD65" s="30"/>
      <c r="HME65" s="66"/>
      <c r="HMF65" s="67"/>
      <c r="HMG65" s="30"/>
      <c r="HMH65" s="30"/>
      <c r="HMI65" s="43"/>
      <c r="HMJ65" s="30"/>
      <c r="HMK65" s="66"/>
      <c r="HML65" s="67"/>
      <c r="HMM65" s="30"/>
      <c r="HMN65" s="30"/>
      <c r="HMO65" s="43"/>
      <c r="HMP65" s="30"/>
      <c r="HMQ65" s="66"/>
      <c r="HMR65" s="67"/>
      <c r="HMS65" s="30"/>
      <c r="HMT65" s="30"/>
      <c r="HMU65" s="43"/>
      <c r="HMV65" s="30"/>
      <c r="HMW65" s="66"/>
      <c r="HMX65" s="67"/>
      <c r="HMY65" s="30"/>
      <c r="HMZ65" s="30"/>
      <c r="HNA65" s="43"/>
      <c r="HNB65" s="30"/>
      <c r="HNC65" s="66"/>
      <c r="HND65" s="67"/>
      <c r="HNE65" s="30"/>
      <c r="HNF65" s="30"/>
      <c r="HNG65" s="43"/>
      <c r="HNH65" s="30"/>
      <c r="HNI65" s="66"/>
      <c r="HNJ65" s="67"/>
      <c r="HNK65" s="30"/>
      <c r="HNL65" s="30"/>
      <c r="HNM65" s="43"/>
      <c r="HNN65" s="30"/>
      <c r="HNO65" s="66"/>
      <c r="HNP65" s="67"/>
      <c r="HNQ65" s="30"/>
      <c r="HNR65" s="30"/>
      <c r="HNS65" s="43"/>
      <c r="HNT65" s="30"/>
      <c r="HNU65" s="66"/>
      <c r="HNV65" s="67"/>
      <c r="HNW65" s="30"/>
      <c r="HNX65" s="30"/>
      <c r="HNY65" s="43"/>
      <c r="HNZ65" s="30"/>
      <c r="HOA65" s="66"/>
      <c r="HOB65" s="67"/>
      <c r="HOC65" s="30"/>
      <c r="HOD65" s="30"/>
      <c r="HOE65" s="43"/>
      <c r="HOF65" s="30"/>
      <c r="HOG65" s="66"/>
      <c r="HOH65" s="67"/>
      <c r="HOI65" s="30"/>
      <c r="HOJ65" s="30"/>
      <c r="HOK65" s="43"/>
      <c r="HOL65" s="30"/>
      <c r="HOM65" s="66"/>
      <c r="HON65" s="67"/>
      <c r="HOO65" s="30"/>
      <c r="HOP65" s="30"/>
      <c r="HOQ65" s="43"/>
      <c r="HOR65" s="30"/>
      <c r="HOS65" s="66"/>
      <c r="HOT65" s="67"/>
      <c r="HOU65" s="30"/>
      <c r="HOV65" s="30"/>
      <c r="HOW65" s="43"/>
      <c r="HOX65" s="30"/>
      <c r="HOY65" s="66"/>
      <c r="HOZ65" s="67"/>
      <c r="HPA65" s="30"/>
      <c r="HPB65" s="30"/>
      <c r="HPC65" s="43"/>
      <c r="HPD65" s="30"/>
      <c r="HPE65" s="66"/>
      <c r="HPF65" s="67"/>
      <c r="HPG65" s="30"/>
      <c r="HPH65" s="30"/>
      <c r="HPI65" s="43"/>
      <c r="HPJ65" s="30"/>
      <c r="HPK65" s="66"/>
      <c r="HPL65" s="67"/>
      <c r="HPM65" s="30"/>
      <c r="HPN65" s="30"/>
      <c r="HPO65" s="43"/>
      <c r="HPP65" s="30"/>
      <c r="HPQ65" s="66"/>
      <c r="HPR65" s="67"/>
      <c r="HPS65" s="30"/>
      <c r="HPT65" s="30"/>
      <c r="HPU65" s="43"/>
      <c r="HPV65" s="30"/>
      <c r="HPW65" s="66"/>
      <c r="HPX65" s="67"/>
      <c r="HPY65" s="30"/>
      <c r="HPZ65" s="30"/>
      <c r="HQA65" s="43"/>
      <c r="HQB65" s="30"/>
      <c r="HQC65" s="66"/>
      <c r="HQD65" s="67"/>
      <c r="HQE65" s="30"/>
      <c r="HQF65" s="30"/>
      <c r="HQG65" s="43"/>
      <c r="HQH65" s="30"/>
      <c r="HQI65" s="66"/>
      <c r="HQJ65" s="67"/>
      <c r="HQK65" s="30"/>
      <c r="HQL65" s="30"/>
      <c r="HQM65" s="43"/>
      <c r="HQN65" s="30"/>
      <c r="HQO65" s="66"/>
      <c r="HQP65" s="67"/>
      <c r="HQQ65" s="30"/>
      <c r="HQR65" s="30"/>
      <c r="HQS65" s="43"/>
      <c r="HQT65" s="30"/>
      <c r="HQU65" s="66"/>
      <c r="HQV65" s="67"/>
      <c r="HQW65" s="30"/>
      <c r="HQX65" s="30"/>
      <c r="HQY65" s="43"/>
      <c r="HQZ65" s="30"/>
      <c r="HRA65" s="66"/>
      <c r="HRB65" s="67"/>
      <c r="HRC65" s="30"/>
      <c r="HRD65" s="30"/>
      <c r="HRE65" s="43"/>
      <c r="HRF65" s="30"/>
      <c r="HRG65" s="66"/>
      <c r="HRH65" s="67"/>
      <c r="HRI65" s="30"/>
      <c r="HRJ65" s="30"/>
      <c r="HRK65" s="43"/>
      <c r="HRL65" s="30"/>
      <c r="HRM65" s="66"/>
      <c r="HRN65" s="67"/>
      <c r="HRO65" s="30"/>
      <c r="HRP65" s="30"/>
      <c r="HRQ65" s="43"/>
      <c r="HRR65" s="30"/>
      <c r="HRS65" s="66"/>
      <c r="HRT65" s="67"/>
      <c r="HRU65" s="30"/>
      <c r="HRV65" s="30"/>
      <c r="HRW65" s="43"/>
      <c r="HRX65" s="30"/>
      <c r="HRY65" s="66"/>
      <c r="HRZ65" s="67"/>
      <c r="HSA65" s="30"/>
      <c r="HSB65" s="30"/>
      <c r="HSC65" s="43"/>
      <c r="HSD65" s="30"/>
      <c r="HSE65" s="66"/>
      <c r="HSF65" s="67"/>
      <c r="HSG65" s="30"/>
      <c r="HSH65" s="30"/>
      <c r="HSI65" s="43"/>
      <c r="HSJ65" s="30"/>
      <c r="HSK65" s="66"/>
      <c r="HSL65" s="67"/>
      <c r="HSM65" s="30"/>
      <c r="HSN65" s="30"/>
      <c r="HSO65" s="43"/>
      <c r="HSP65" s="30"/>
      <c r="HSQ65" s="66"/>
      <c r="HSR65" s="67"/>
      <c r="HSS65" s="30"/>
      <c r="HST65" s="30"/>
      <c r="HSU65" s="43"/>
      <c r="HSV65" s="30"/>
      <c r="HSW65" s="66"/>
      <c r="HSX65" s="67"/>
      <c r="HSY65" s="30"/>
      <c r="HSZ65" s="30"/>
      <c r="HTA65" s="43"/>
      <c r="HTB65" s="30"/>
      <c r="HTC65" s="66"/>
      <c r="HTD65" s="67"/>
      <c r="HTE65" s="30"/>
      <c r="HTF65" s="30"/>
      <c r="HTG65" s="43"/>
      <c r="HTH65" s="30"/>
      <c r="HTI65" s="66"/>
      <c r="HTJ65" s="67"/>
      <c r="HTK65" s="30"/>
      <c r="HTL65" s="30"/>
      <c r="HTM65" s="43"/>
      <c r="HTN65" s="30"/>
      <c r="HTO65" s="66"/>
      <c r="HTP65" s="67"/>
      <c r="HTQ65" s="30"/>
      <c r="HTR65" s="30"/>
      <c r="HTS65" s="43"/>
      <c r="HTT65" s="30"/>
      <c r="HTU65" s="66"/>
      <c r="HTV65" s="67"/>
      <c r="HTW65" s="30"/>
      <c r="HTX65" s="30"/>
      <c r="HTY65" s="43"/>
      <c r="HTZ65" s="30"/>
      <c r="HUA65" s="66"/>
      <c r="HUB65" s="67"/>
      <c r="HUC65" s="30"/>
      <c r="HUD65" s="30"/>
      <c r="HUE65" s="43"/>
      <c r="HUF65" s="30"/>
      <c r="HUG65" s="66"/>
      <c r="HUH65" s="67"/>
      <c r="HUI65" s="30"/>
      <c r="HUJ65" s="30"/>
      <c r="HUK65" s="43"/>
      <c r="HUL65" s="30"/>
      <c r="HUM65" s="66"/>
      <c r="HUN65" s="67"/>
      <c r="HUO65" s="30"/>
      <c r="HUP65" s="30"/>
      <c r="HUQ65" s="43"/>
      <c r="HUR65" s="30"/>
      <c r="HUS65" s="66"/>
      <c r="HUT65" s="67"/>
      <c r="HUU65" s="30"/>
      <c r="HUV65" s="30"/>
      <c r="HUW65" s="43"/>
      <c r="HUX65" s="30"/>
      <c r="HUY65" s="66"/>
      <c r="HUZ65" s="67"/>
      <c r="HVA65" s="30"/>
      <c r="HVB65" s="30"/>
      <c r="HVC65" s="43"/>
      <c r="HVD65" s="30"/>
      <c r="HVE65" s="66"/>
      <c r="HVF65" s="67"/>
      <c r="HVG65" s="30"/>
      <c r="HVH65" s="30"/>
      <c r="HVI65" s="43"/>
      <c r="HVJ65" s="30"/>
      <c r="HVK65" s="66"/>
      <c r="HVL65" s="67"/>
      <c r="HVM65" s="30"/>
      <c r="HVN65" s="30"/>
      <c r="HVO65" s="43"/>
      <c r="HVP65" s="30"/>
      <c r="HVQ65" s="66"/>
      <c r="HVR65" s="67"/>
      <c r="HVS65" s="30"/>
      <c r="HVT65" s="30"/>
      <c r="HVU65" s="43"/>
      <c r="HVV65" s="30"/>
      <c r="HVW65" s="66"/>
      <c r="HVX65" s="67"/>
      <c r="HVY65" s="30"/>
      <c r="HVZ65" s="30"/>
      <c r="HWA65" s="43"/>
      <c r="HWB65" s="30"/>
      <c r="HWC65" s="66"/>
      <c r="HWD65" s="67"/>
      <c r="HWE65" s="30"/>
      <c r="HWF65" s="30"/>
      <c r="HWG65" s="43"/>
      <c r="HWH65" s="30"/>
      <c r="HWI65" s="66"/>
      <c r="HWJ65" s="67"/>
      <c r="HWK65" s="30"/>
      <c r="HWL65" s="30"/>
      <c r="HWM65" s="43"/>
      <c r="HWN65" s="30"/>
      <c r="HWO65" s="66"/>
      <c r="HWP65" s="67"/>
      <c r="HWQ65" s="30"/>
      <c r="HWR65" s="30"/>
      <c r="HWS65" s="43"/>
      <c r="HWT65" s="30"/>
      <c r="HWU65" s="66"/>
      <c r="HWV65" s="67"/>
      <c r="HWW65" s="30"/>
      <c r="HWX65" s="30"/>
      <c r="HWY65" s="43"/>
      <c r="HWZ65" s="30"/>
      <c r="HXA65" s="66"/>
      <c r="HXB65" s="67"/>
      <c r="HXC65" s="30"/>
      <c r="HXD65" s="30"/>
      <c r="HXE65" s="43"/>
      <c r="HXF65" s="30"/>
      <c r="HXG65" s="66"/>
      <c r="HXH65" s="67"/>
      <c r="HXI65" s="30"/>
      <c r="HXJ65" s="30"/>
      <c r="HXK65" s="43"/>
      <c r="HXL65" s="30"/>
      <c r="HXM65" s="66"/>
      <c r="HXN65" s="67"/>
      <c r="HXO65" s="30"/>
      <c r="HXP65" s="30"/>
      <c r="HXQ65" s="43"/>
      <c r="HXR65" s="30"/>
      <c r="HXS65" s="66"/>
      <c r="HXT65" s="67"/>
      <c r="HXU65" s="30"/>
      <c r="HXV65" s="30"/>
      <c r="HXW65" s="43"/>
      <c r="HXX65" s="30"/>
      <c r="HXY65" s="66"/>
      <c r="HXZ65" s="67"/>
      <c r="HYA65" s="30"/>
      <c r="HYB65" s="30"/>
      <c r="HYC65" s="43"/>
      <c r="HYD65" s="30"/>
      <c r="HYE65" s="66"/>
      <c r="HYF65" s="67"/>
      <c r="HYG65" s="30"/>
      <c r="HYH65" s="30"/>
      <c r="HYI65" s="43"/>
      <c r="HYJ65" s="30"/>
      <c r="HYK65" s="66"/>
      <c r="HYL65" s="67"/>
      <c r="HYM65" s="30"/>
      <c r="HYN65" s="30"/>
      <c r="HYO65" s="43"/>
      <c r="HYP65" s="30"/>
      <c r="HYQ65" s="66"/>
      <c r="HYR65" s="67"/>
      <c r="HYS65" s="30"/>
      <c r="HYT65" s="30"/>
      <c r="HYU65" s="43"/>
      <c r="HYV65" s="30"/>
      <c r="HYW65" s="66"/>
      <c r="HYX65" s="67"/>
      <c r="HYY65" s="30"/>
      <c r="HYZ65" s="30"/>
      <c r="HZA65" s="43"/>
      <c r="HZB65" s="30"/>
      <c r="HZC65" s="66"/>
      <c r="HZD65" s="67"/>
      <c r="HZE65" s="30"/>
      <c r="HZF65" s="30"/>
      <c r="HZG65" s="43"/>
      <c r="HZH65" s="30"/>
      <c r="HZI65" s="66"/>
      <c r="HZJ65" s="67"/>
      <c r="HZK65" s="30"/>
      <c r="HZL65" s="30"/>
      <c r="HZM65" s="43"/>
      <c r="HZN65" s="30"/>
      <c r="HZO65" s="66"/>
      <c r="HZP65" s="67"/>
      <c r="HZQ65" s="30"/>
      <c r="HZR65" s="30"/>
      <c r="HZS65" s="43"/>
      <c r="HZT65" s="30"/>
      <c r="HZU65" s="66"/>
      <c r="HZV65" s="67"/>
      <c r="HZW65" s="30"/>
      <c r="HZX65" s="30"/>
      <c r="HZY65" s="43"/>
      <c r="HZZ65" s="30"/>
      <c r="IAA65" s="66"/>
      <c r="IAB65" s="67"/>
      <c r="IAC65" s="30"/>
      <c r="IAD65" s="30"/>
      <c r="IAE65" s="43"/>
      <c r="IAF65" s="30"/>
      <c r="IAG65" s="66"/>
      <c r="IAH65" s="67"/>
      <c r="IAI65" s="30"/>
      <c r="IAJ65" s="30"/>
      <c r="IAK65" s="43"/>
      <c r="IAL65" s="30"/>
      <c r="IAM65" s="66"/>
      <c r="IAN65" s="67"/>
      <c r="IAO65" s="30"/>
      <c r="IAP65" s="30"/>
      <c r="IAQ65" s="43"/>
      <c r="IAR65" s="30"/>
      <c r="IAS65" s="66"/>
      <c r="IAT65" s="67"/>
      <c r="IAU65" s="30"/>
      <c r="IAV65" s="30"/>
      <c r="IAW65" s="43"/>
      <c r="IAX65" s="30"/>
      <c r="IAY65" s="66"/>
      <c r="IAZ65" s="67"/>
      <c r="IBA65" s="30"/>
      <c r="IBB65" s="30"/>
      <c r="IBC65" s="43"/>
      <c r="IBD65" s="30"/>
      <c r="IBE65" s="66"/>
      <c r="IBF65" s="67"/>
      <c r="IBG65" s="30"/>
      <c r="IBH65" s="30"/>
      <c r="IBI65" s="43"/>
      <c r="IBJ65" s="30"/>
      <c r="IBK65" s="66"/>
      <c r="IBL65" s="67"/>
      <c r="IBM65" s="30"/>
      <c r="IBN65" s="30"/>
      <c r="IBO65" s="43"/>
      <c r="IBP65" s="30"/>
      <c r="IBQ65" s="66"/>
      <c r="IBR65" s="67"/>
      <c r="IBS65" s="30"/>
      <c r="IBT65" s="30"/>
      <c r="IBU65" s="43"/>
      <c r="IBV65" s="30"/>
      <c r="IBW65" s="66"/>
      <c r="IBX65" s="67"/>
      <c r="IBY65" s="30"/>
      <c r="IBZ65" s="30"/>
      <c r="ICA65" s="43"/>
      <c r="ICB65" s="30"/>
      <c r="ICC65" s="66"/>
      <c r="ICD65" s="67"/>
      <c r="ICE65" s="30"/>
      <c r="ICF65" s="30"/>
      <c r="ICG65" s="43"/>
      <c r="ICH65" s="30"/>
      <c r="ICI65" s="66"/>
      <c r="ICJ65" s="67"/>
      <c r="ICK65" s="30"/>
      <c r="ICL65" s="30"/>
      <c r="ICM65" s="43"/>
      <c r="ICN65" s="30"/>
      <c r="ICO65" s="66"/>
      <c r="ICP65" s="67"/>
      <c r="ICQ65" s="30"/>
      <c r="ICR65" s="30"/>
      <c r="ICS65" s="43"/>
      <c r="ICT65" s="30"/>
      <c r="ICU65" s="66"/>
      <c r="ICV65" s="67"/>
      <c r="ICW65" s="30"/>
      <c r="ICX65" s="30"/>
      <c r="ICY65" s="43"/>
      <c r="ICZ65" s="30"/>
      <c r="IDA65" s="66"/>
      <c r="IDB65" s="67"/>
      <c r="IDC65" s="30"/>
      <c r="IDD65" s="30"/>
      <c r="IDE65" s="43"/>
      <c r="IDF65" s="30"/>
      <c r="IDG65" s="66"/>
      <c r="IDH65" s="67"/>
      <c r="IDI65" s="30"/>
      <c r="IDJ65" s="30"/>
      <c r="IDK65" s="43"/>
      <c r="IDL65" s="30"/>
      <c r="IDM65" s="66"/>
      <c r="IDN65" s="67"/>
      <c r="IDO65" s="30"/>
      <c r="IDP65" s="30"/>
      <c r="IDQ65" s="43"/>
      <c r="IDR65" s="30"/>
      <c r="IDS65" s="66"/>
      <c r="IDT65" s="67"/>
      <c r="IDU65" s="30"/>
      <c r="IDV65" s="30"/>
      <c r="IDW65" s="43"/>
      <c r="IDX65" s="30"/>
      <c r="IDY65" s="66"/>
      <c r="IDZ65" s="67"/>
      <c r="IEA65" s="30"/>
      <c r="IEB65" s="30"/>
      <c r="IEC65" s="43"/>
      <c r="IED65" s="30"/>
      <c r="IEE65" s="66"/>
      <c r="IEF65" s="67"/>
      <c r="IEG65" s="30"/>
      <c r="IEH65" s="30"/>
      <c r="IEI65" s="43"/>
      <c r="IEJ65" s="30"/>
      <c r="IEK65" s="66"/>
      <c r="IEL65" s="67"/>
      <c r="IEM65" s="30"/>
      <c r="IEN65" s="30"/>
      <c r="IEO65" s="43"/>
      <c r="IEP65" s="30"/>
      <c r="IEQ65" s="66"/>
      <c r="IER65" s="67"/>
      <c r="IES65" s="30"/>
      <c r="IET65" s="30"/>
      <c r="IEU65" s="43"/>
      <c r="IEV65" s="30"/>
      <c r="IEW65" s="66"/>
      <c r="IEX65" s="67"/>
      <c r="IEY65" s="30"/>
      <c r="IEZ65" s="30"/>
      <c r="IFA65" s="43"/>
      <c r="IFB65" s="30"/>
      <c r="IFC65" s="66"/>
      <c r="IFD65" s="67"/>
      <c r="IFE65" s="30"/>
      <c r="IFF65" s="30"/>
      <c r="IFG65" s="43"/>
      <c r="IFH65" s="30"/>
      <c r="IFI65" s="66"/>
      <c r="IFJ65" s="67"/>
      <c r="IFK65" s="30"/>
      <c r="IFL65" s="30"/>
      <c r="IFM65" s="43"/>
      <c r="IFN65" s="30"/>
      <c r="IFO65" s="66"/>
      <c r="IFP65" s="67"/>
      <c r="IFQ65" s="30"/>
      <c r="IFR65" s="30"/>
      <c r="IFS65" s="43"/>
      <c r="IFT65" s="30"/>
      <c r="IFU65" s="66"/>
      <c r="IFV65" s="67"/>
      <c r="IFW65" s="30"/>
      <c r="IFX65" s="30"/>
      <c r="IFY65" s="43"/>
      <c r="IFZ65" s="30"/>
      <c r="IGA65" s="66"/>
      <c r="IGB65" s="67"/>
      <c r="IGC65" s="30"/>
      <c r="IGD65" s="30"/>
      <c r="IGE65" s="43"/>
      <c r="IGF65" s="30"/>
      <c r="IGG65" s="66"/>
      <c r="IGH65" s="67"/>
      <c r="IGI65" s="30"/>
      <c r="IGJ65" s="30"/>
      <c r="IGK65" s="43"/>
      <c r="IGL65" s="30"/>
      <c r="IGM65" s="66"/>
      <c r="IGN65" s="67"/>
      <c r="IGO65" s="30"/>
      <c r="IGP65" s="30"/>
      <c r="IGQ65" s="43"/>
      <c r="IGR65" s="30"/>
      <c r="IGS65" s="66"/>
      <c r="IGT65" s="67"/>
      <c r="IGU65" s="30"/>
      <c r="IGV65" s="30"/>
      <c r="IGW65" s="43"/>
      <c r="IGX65" s="30"/>
      <c r="IGY65" s="66"/>
      <c r="IGZ65" s="67"/>
      <c r="IHA65" s="30"/>
      <c r="IHB65" s="30"/>
      <c r="IHC65" s="43"/>
      <c r="IHD65" s="30"/>
      <c r="IHE65" s="66"/>
      <c r="IHF65" s="67"/>
      <c r="IHG65" s="30"/>
      <c r="IHH65" s="30"/>
      <c r="IHI65" s="43"/>
      <c r="IHJ65" s="30"/>
      <c r="IHK65" s="66"/>
      <c r="IHL65" s="67"/>
      <c r="IHM65" s="30"/>
      <c r="IHN65" s="30"/>
      <c r="IHO65" s="43"/>
      <c r="IHP65" s="30"/>
      <c r="IHQ65" s="66"/>
      <c r="IHR65" s="67"/>
      <c r="IHS65" s="30"/>
      <c r="IHT65" s="30"/>
      <c r="IHU65" s="43"/>
      <c r="IHV65" s="30"/>
      <c r="IHW65" s="66"/>
      <c r="IHX65" s="67"/>
      <c r="IHY65" s="30"/>
      <c r="IHZ65" s="30"/>
      <c r="IIA65" s="43"/>
      <c r="IIB65" s="30"/>
      <c r="IIC65" s="66"/>
      <c r="IID65" s="67"/>
      <c r="IIE65" s="30"/>
      <c r="IIF65" s="30"/>
      <c r="IIG65" s="43"/>
      <c r="IIH65" s="30"/>
      <c r="III65" s="66"/>
      <c r="IIJ65" s="67"/>
      <c r="IIK65" s="30"/>
      <c r="IIL65" s="30"/>
      <c r="IIM65" s="43"/>
      <c r="IIN65" s="30"/>
      <c r="IIO65" s="66"/>
      <c r="IIP65" s="67"/>
      <c r="IIQ65" s="30"/>
      <c r="IIR65" s="30"/>
      <c r="IIS65" s="43"/>
      <c r="IIT65" s="30"/>
      <c r="IIU65" s="66"/>
      <c r="IIV65" s="67"/>
      <c r="IIW65" s="30"/>
      <c r="IIX65" s="30"/>
      <c r="IIY65" s="43"/>
      <c r="IIZ65" s="30"/>
      <c r="IJA65" s="66"/>
      <c r="IJB65" s="67"/>
      <c r="IJC65" s="30"/>
      <c r="IJD65" s="30"/>
      <c r="IJE65" s="43"/>
      <c r="IJF65" s="30"/>
      <c r="IJG65" s="66"/>
      <c r="IJH65" s="67"/>
      <c r="IJI65" s="30"/>
      <c r="IJJ65" s="30"/>
      <c r="IJK65" s="43"/>
      <c r="IJL65" s="30"/>
      <c r="IJM65" s="66"/>
      <c r="IJN65" s="67"/>
      <c r="IJO65" s="30"/>
      <c r="IJP65" s="30"/>
      <c r="IJQ65" s="43"/>
      <c r="IJR65" s="30"/>
      <c r="IJS65" s="66"/>
      <c r="IJT65" s="67"/>
      <c r="IJU65" s="30"/>
      <c r="IJV65" s="30"/>
      <c r="IJW65" s="43"/>
      <c r="IJX65" s="30"/>
      <c r="IJY65" s="66"/>
      <c r="IJZ65" s="67"/>
      <c r="IKA65" s="30"/>
      <c r="IKB65" s="30"/>
      <c r="IKC65" s="43"/>
      <c r="IKD65" s="30"/>
      <c r="IKE65" s="66"/>
      <c r="IKF65" s="67"/>
      <c r="IKG65" s="30"/>
      <c r="IKH65" s="30"/>
      <c r="IKI65" s="43"/>
      <c r="IKJ65" s="30"/>
      <c r="IKK65" s="66"/>
      <c r="IKL65" s="67"/>
      <c r="IKM65" s="30"/>
      <c r="IKN65" s="30"/>
      <c r="IKO65" s="43"/>
      <c r="IKP65" s="30"/>
      <c r="IKQ65" s="66"/>
      <c r="IKR65" s="67"/>
      <c r="IKS65" s="30"/>
      <c r="IKT65" s="30"/>
      <c r="IKU65" s="43"/>
      <c r="IKV65" s="30"/>
      <c r="IKW65" s="66"/>
      <c r="IKX65" s="67"/>
      <c r="IKY65" s="30"/>
      <c r="IKZ65" s="30"/>
      <c r="ILA65" s="43"/>
      <c r="ILB65" s="30"/>
      <c r="ILC65" s="66"/>
      <c r="ILD65" s="67"/>
      <c r="ILE65" s="30"/>
      <c r="ILF65" s="30"/>
      <c r="ILG65" s="43"/>
      <c r="ILH65" s="30"/>
      <c r="ILI65" s="66"/>
      <c r="ILJ65" s="67"/>
      <c r="ILK65" s="30"/>
      <c r="ILL65" s="30"/>
      <c r="ILM65" s="43"/>
      <c r="ILN65" s="30"/>
      <c r="ILO65" s="66"/>
      <c r="ILP65" s="67"/>
      <c r="ILQ65" s="30"/>
      <c r="ILR65" s="30"/>
      <c r="ILS65" s="43"/>
      <c r="ILT65" s="30"/>
      <c r="ILU65" s="66"/>
      <c r="ILV65" s="67"/>
      <c r="ILW65" s="30"/>
      <c r="ILX65" s="30"/>
      <c r="ILY65" s="43"/>
      <c r="ILZ65" s="30"/>
      <c r="IMA65" s="66"/>
      <c r="IMB65" s="67"/>
      <c r="IMC65" s="30"/>
      <c r="IMD65" s="30"/>
      <c r="IME65" s="43"/>
      <c r="IMF65" s="30"/>
      <c r="IMG65" s="66"/>
      <c r="IMH65" s="67"/>
      <c r="IMI65" s="30"/>
      <c r="IMJ65" s="30"/>
      <c r="IMK65" s="43"/>
      <c r="IML65" s="30"/>
      <c r="IMM65" s="66"/>
      <c r="IMN65" s="67"/>
      <c r="IMO65" s="30"/>
      <c r="IMP65" s="30"/>
      <c r="IMQ65" s="43"/>
      <c r="IMR65" s="30"/>
      <c r="IMS65" s="66"/>
      <c r="IMT65" s="67"/>
      <c r="IMU65" s="30"/>
      <c r="IMV65" s="30"/>
      <c r="IMW65" s="43"/>
      <c r="IMX65" s="30"/>
      <c r="IMY65" s="66"/>
      <c r="IMZ65" s="67"/>
      <c r="INA65" s="30"/>
      <c r="INB65" s="30"/>
      <c r="INC65" s="43"/>
      <c r="IND65" s="30"/>
      <c r="INE65" s="66"/>
      <c r="INF65" s="67"/>
      <c r="ING65" s="30"/>
      <c r="INH65" s="30"/>
      <c r="INI65" s="43"/>
      <c r="INJ65" s="30"/>
      <c r="INK65" s="66"/>
      <c r="INL65" s="67"/>
      <c r="INM65" s="30"/>
      <c r="INN65" s="30"/>
      <c r="INO65" s="43"/>
      <c r="INP65" s="30"/>
      <c r="INQ65" s="66"/>
      <c r="INR65" s="67"/>
      <c r="INS65" s="30"/>
      <c r="INT65" s="30"/>
      <c r="INU65" s="43"/>
      <c r="INV65" s="30"/>
      <c r="INW65" s="66"/>
      <c r="INX65" s="67"/>
      <c r="INY65" s="30"/>
      <c r="INZ65" s="30"/>
      <c r="IOA65" s="43"/>
      <c r="IOB65" s="30"/>
      <c r="IOC65" s="66"/>
      <c r="IOD65" s="67"/>
      <c r="IOE65" s="30"/>
      <c r="IOF65" s="30"/>
      <c r="IOG65" s="43"/>
      <c r="IOH65" s="30"/>
      <c r="IOI65" s="66"/>
      <c r="IOJ65" s="67"/>
      <c r="IOK65" s="30"/>
      <c r="IOL65" s="30"/>
      <c r="IOM65" s="43"/>
      <c r="ION65" s="30"/>
      <c r="IOO65" s="66"/>
      <c r="IOP65" s="67"/>
      <c r="IOQ65" s="30"/>
      <c r="IOR65" s="30"/>
      <c r="IOS65" s="43"/>
      <c r="IOT65" s="30"/>
      <c r="IOU65" s="66"/>
      <c r="IOV65" s="67"/>
      <c r="IOW65" s="30"/>
      <c r="IOX65" s="30"/>
      <c r="IOY65" s="43"/>
      <c r="IOZ65" s="30"/>
      <c r="IPA65" s="66"/>
      <c r="IPB65" s="67"/>
      <c r="IPC65" s="30"/>
      <c r="IPD65" s="30"/>
      <c r="IPE65" s="43"/>
      <c r="IPF65" s="30"/>
      <c r="IPG65" s="66"/>
      <c r="IPH65" s="67"/>
      <c r="IPI65" s="30"/>
      <c r="IPJ65" s="30"/>
      <c r="IPK65" s="43"/>
      <c r="IPL65" s="30"/>
      <c r="IPM65" s="66"/>
      <c r="IPN65" s="67"/>
      <c r="IPO65" s="30"/>
      <c r="IPP65" s="30"/>
      <c r="IPQ65" s="43"/>
      <c r="IPR65" s="30"/>
      <c r="IPS65" s="66"/>
      <c r="IPT65" s="67"/>
      <c r="IPU65" s="30"/>
      <c r="IPV65" s="30"/>
      <c r="IPW65" s="43"/>
      <c r="IPX65" s="30"/>
      <c r="IPY65" s="66"/>
      <c r="IPZ65" s="67"/>
      <c r="IQA65" s="30"/>
      <c r="IQB65" s="30"/>
      <c r="IQC65" s="43"/>
      <c r="IQD65" s="30"/>
      <c r="IQE65" s="66"/>
      <c r="IQF65" s="67"/>
      <c r="IQG65" s="30"/>
      <c r="IQH65" s="30"/>
      <c r="IQI65" s="43"/>
      <c r="IQJ65" s="30"/>
      <c r="IQK65" s="66"/>
      <c r="IQL65" s="67"/>
      <c r="IQM65" s="30"/>
      <c r="IQN65" s="30"/>
      <c r="IQO65" s="43"/>
      <c r="IQP65" s="30"/>
      <c r="IQQ65" s="66"/>
      <c r="IQR65" s="67"/>
      <c r="IQS65" s="30"/>
      <c r="IQT65" s="30"/>
      <c r="IQU65" s="43"/>
      <c r="IQV65" s="30"/>
      <c r="IQW65" s="66"/>
      <c r="IQX65" s="67"/>
      <c r="IQY65" s="30"/>
      <c r="IQZ65" s="30"/>
      <c r="IRA65" s="43"/>
      <c r="IRB65" s="30"/>
      <c r="IRC65" s="66"/>
      <c r="IRD65" s="67"/>
      <c r="IRE65" s="30"/>
      <c r="IRF65" s="30"/>
      <c r="IRG65" s="43"/>
      <c r="IRH65" s="30"/>
      <c r="IRI65" s="66"/>
      <c r="IRJ65" s="67"/>
      <c r="IRK65" s="30"/>
      <c r="IRL65" s="30"/>
      <c r="IRM65" s="43"/>
      <c r="IRN65" s="30"/>
      <c r="IRO65" s="66"/>
      <c r="IRP65" s="67"/>
      <c r="IRQ65" s="30"/>
      <c r="IRR65" s="30"/>
      <c r="IRS65" s="43"/>
      <c r="IRT65" s="30"/>
      <c r="IRU65" s="66"/>
      <c r="IRV65" s="67"/>
      <c r="IRW65" s="30"/>
      <c r="IRX65" s="30"/>
      <c r="IRY65" s="43"/>
      <c r="IRZ65" s="30"/>
      <c r="ISA65" s="66"/>
      <c r="ISB65" s="67"/>
      <c r="ISC65" s="30"/>
      <c r="ISD65" s="30"/>
      <c r="ISE65" s="43"/>
      <c r="ISF65" s="30"/>
      <c r="ISG65" s="66"/>
      <c r="ISH65" s="67"/>
      <c r="ISI65" s="30"/>
      <c r="ISJ65" s="30"/>
      <c r="ISK65" s="43"/>
      <c r="ISL65" s="30"/>
      <c r="ISM65" s="66"/>
      <c r="ISN65" s="67"/>
      <c r="ISO65" s="30"/>
      <c r="ISP65" s="30"/>
      <c r="ISQ65" s="43"/>
      <c r="ISR65" s="30"/>
      <c r="ISS65" s="66"/>
      <c r="IST65" s="67"/>
      <c r="ISU65" s="30"/>
      <c r="ISV65" s="30"/>
      <c r="ISW65" s="43"/>
      <c r="ISX65" s="30"/>
      <c r="ISY65" s="66"/>
      <c r="ISZ65" s="67"/>
      <c r="ITA65" s="30"/>
      <c r="ITB65" s="30"/>
      <c r="ITC65" s="43"/>
      <c r="ITD65" s="30"/>
      <c r="ITE65" s="66"/>
      <c r="ITF65" s="67"/>
      <c r="ITG65" s="30"/>
      <c r="ITH65" s="30"/>
      <c r="ITI65" s="43"/>
      <c r="ITJ65" s="30"/>
      <c r="ITK65" s="66"/>
      <c r="ITL65" s="67"/>
      <c r="ITM65" s="30"/>
      <c r="ITN65" s="30"/>
      <c r="ITO65" s="43"/>
      <c r="ITP65" s="30"/>
      <c r="ITQ65" s="66"/>
      <c r="ITR65" s="67"/>
      <c r="ITS65" s="30"/>
      <c r="ITT65" s="30"/>
      <c r="ITU65" s="43"/>
      <c r="ITV65" s="30"/>
      <c r="ITW65" s="66"/>
      <c r="ITX65" s="67"/>
      <c r="ITY65" s="30"/>
      <c r="ITZ65" s="30"/>
      <c r="IUA65" s="43"/>
      <c r="IUB65" s="30"/>
      <c r="IUC65" s="66"/>
      <c r="IUD65" s="67"/>
      <c r="IUE65" s="30"/>
      <c r="IUF65" s="30"/>
      <c r="IUG65" s="43"/>
      <c r="IUH65" s="30"/>
      <c r="IUI65" s="66"/>
      <c r="IUJ65" s="67"/>
      <c r="IUK65" s="30"/>
      <c r="IUL65" s="30"/>
      <c r="IUM65" s="43"/>
      <c r="IUN65" s="30"/>
      <c r="IUO65" s="66"/>
      <c r="IUP65" s="67"/>
      <c r="IUQ65" s="30"/>
      <c r="IUR65" s="30"/>
      <c r="IUS65" s="43"/>
      <c r="IUT65" s="30"/>
      <c r="IUU65" s="66"/>
      <c r="IUV65" s="67"/>
      <c r="IUW65" s="30"/>
      <c r="IUX65" s="30"/>
      <c r="IUY65" s="43"/>
      <c r="IUZ65" s="30"/>
      <c r="IVA65" s="66"/>
      <c r="IVB65" s="67"/>
      <c r="IVC65" s="30"/>
      <c r="IVD65" s="30"/>
      <c r="IVE65" s="43"/>
      <c r="IVF65" s="30"/>
      <c r="IVG65" s="66"/>
      <c r="IVH65" s="67"/>
      <c r="IVI65" s="30"/>
      <c r="IVJ65" s="30"/>
      <c r="IVK65" s="43"/>
      <c r="IVL65" s="30"/>
      <c r="IVM65" s="66"/>
      <c r="IVN65" s="67"/>
      <c r="IVO65" s="30"/>
      <c r="IVP65" s="30"/>
      <c r="IVQ65" s="43"/>
      <c r="IVR65" s="30"/>
      <c r="IVS65" s="66"/>
      <c r="IVT65" s="67"/>
      <c r="IVU65" s="30"/>
      <c r="IVV65" s="30"/>
      <c r="IVW65" s="43"/>
      <c r="IVX65" s="30"/>
      <c r="IVY65" s="66"/>
      <c r="IVZ65" s="67"/>
      <c r="IWA65" s="30"/>
      <c r="IWB65" s="30"/>
      <c r="IWC65" s="43"/>
      <c r="IWD65" s="30"/>
      <c r="IWE65" s="66"/>
      <c r="IWF65" s="67"/>
      <c r="IWG65" s="30"/>
      <c r="IWH65" s="30"/>
      <c r="IWI65" s="43"/>
      <c r="IWJ65" s="30"/>
      <c r="IWK65" s="66"/>
      <c r="IWL65" s="67"/>
      <c r="IWM65" s="30"/>
      <c r="IWN65" s="30"/>
      <c r="IWO65" s="43"/>
      <c r="IWP65" s="30"/>
      <c r="IWQ65" s="66"/>
      <c r="IWR65" s="67"/>
      <c r="IWS65" s="30"/>
      <c r="IWT65" s="30"/>
      <c r="IWU65" s="43"/>
      <c r="IWV65" s="30"/>
      <c r="IWW65" s="66"/>
      <c r="IWX65" s="67"/>
      <c r="IWY65" s="30"/>
      <c r="IWZ65" s="30"/>
      <c r="IXA65" s="43"/>
      <c r="IXB65" s="30"/>
      <c r="IXC65" s="66"/>
      <c r="IXD65" s="67"/>
      <c r="IXE65" s="30"/>
      <c r="IXF65" s="30"/>
      <c r="IXG65" s="43"/>
      <c r="IXH65" s="30"/>
      <c r="IXI65" s="66"/>
      <c r="IXJ65" s="67"/>
      <c r="IXK65" s="30"/>
      <c r="IXL65" s="30"/>
      <c r="IXM65" s="43"/>
      <c r="IXN65" s="30"/>
      <c r="IXO65" s="66"/>
      <c r="IXP65" s="67"/>
      <c r="IXQ65" s="30"/>
      <c r="IXR65" s="30"/>
      <c r="IXS65" s="43"/>
      <c r="IXT65" s="30"/>
      <c r="IXU65" s="66"/>
      <c r="IXV65" s="67"/>
      <c r="IXW65" s="30"/>
      <c r="IXX65" s="30"/>
      <c r="IXY65" s="43"/>
      <c r="IXZ65" s="30"/>
      <c r="IYA65" s="66"/>
      <c r="IYB65" s="67"/>
      <c r="IYC65" s="30"/>
      <c r="IYD65" s="30"/>
      <c r="IYE65" s="43"/>
      <c r="IYF65" s="30"/>
      <c r="IYG65" s="66"/>
      <c r="IYH65" s="67"/>
      <c r="IYI65" s="30"/>
      <c r="IYJ65" s="30"/>
      <c r="IYK65" s="43"/>
      <c r="IYL65" s="30"/>
      <c r="IYM65" s="66"/>
      <c r="IYN65" s="67"/>
      <c r="IYO65" s="30"/>
      <c r="IYP65" s="30"/>
      <c r="IYQ65" s="43"/>
      <c r="IYR65" s="30"/>
      <c r="IYS65" s="66"/>
      <c r="IYT65" s="67"/>
      <c r="IYU65" s="30"/>
      <c r="IYV65" s="30"/>
      <c r="IYW65" s="43"/>
      <c r="IYX65" s="30"/>
      <c r="IYY65" s="66"/>
      <c r="IYZ65" s="67"/>
      <c r="IZA65" s="30"/>
      <c r="IZB65" s="30"/>
      <c r="IZC65" s="43"/>
      <c r="IZD65" s="30"/>
      <c r="IZE65" s="66"/>
      <c r="IZF65" s="67"/>
      <c r="IZG65" s="30"/>
      <c r="IZH65" s="30"/>
      <c r="IZI65" s="43"/>
      <c r="IZJ65" s="30"/>
      <c r="IZK65" s="66"/>
      <c r="IZL65" s="67"/>
      <c r="IZM65" s="30"/>
      <c r="IZN65" s="30"/>
      <c r="IZO65" s="43"/>
      <c r="IZP65" s="30"/>
      <c r="IZQ65" s="66"/>
      <c r="IZR65" s="67"/>
      <c r="IZS65" s="30"/>
      <c r="IZT65" s="30"/>
      <c r="IZU65" s="43"/>
      <c r="IZV65" s="30"/>
      <c r="IZW65" s="66"/>
      <c r="IZX65" s="67"/>
      <c r="IZY65" s="30"/>
      <c r="IZZ65" s="30"/>
      <c r="JAA65" s="43"/>
      <c r="JAB65" s="30"/>
      <c r="JAC65" s="66"/>
      <c r="JAD65" s="67"/>
      <c r="JAE65" s="30"/>
      <c r="JAF65" s="30"/>
      <c r="JAG65" s="43"/>
      <c r="JAH65" s="30"/>
      <c r="JAI65" s="66"/>
      <c r="JAJ65" s="67"/>
      <c r="JAK65" s="30"/>
      <c r="JAL65" s="30"/>
      <c r="JAM65" s="43"/>
      <c r="JAN65" s="30"/>
      <c r="JAO65" s="66"/>
      <c r="JAP65" s="67"/>
      <c r="JAQ65" s="30"/>
      <c r="JAR65" s="30"/>
      <c r="JAS65" s="43"/>
      <c r="JAT65" s="30"/>
      <c r="JAU65" s="66"/>
      <c r="JAV65" s="67"/>
      <c r="JAW65" s="30"/>
      <c r="JAX65" s="30"/>
      <c r="JAY65" s="43"/>
      <c r="JAZ65" s="30"/>
      <c r="JBA65" s="66"/>
      <c r="JBB65" s="67"/>
      <c r="JBC65" s="30"/>
      <c r="JBD65" s="30"/>
      <c r="JBE65" s="43"/>
      <c r="JBF65" s="30"/>
      <c r="JBG65" s="66"/>
      <c r="JBH65" s="67"/>
      <c r="JBI65" s="30"/>
      <c r="JBJ65" s="30"/>
      <c r="JBK65" s="43"/>
      <c r="JBL65" s="30"/>
      <c r="JBM65" s="66"/>
      <c r="JBN65" s="67"/>
      <c r="JBO65" s="30"/>
      <c r="JBP65" s="30"/>
      <c r="JBQ65" s="43"/>
      <c r="JBR65" s="30"/>
      <c r="JBS65" s="66"/>
      <c r="JBT65" s="67"/>
      <c r="JBU65" s="30"/>
      <c r="JBV65" s="30"/>
      <c r="JBW65" s="43"/>
      <c r="JBX65" s="30"/>
      <c r="JBY65" s="66"/>
      <c r="JBZ65" s="67"/>
      <c r="JCA65" s="30"/>
      <c r="JCB65" s="30"/>
      <c r="JCC65" s="43"/>
      <c r="JCD65" s="30"/>
      <c r="JCE65" s="66"/>
      <c r="JCF65" s="67"/>
      <c r="JCG65" s="30"/>
      <c r="JCH65" s="30"/>
      <c r="JCI65" s="43"/>
      <c r="JCJ65" s="30"/>
      <c r="JCK65" s="66"/>
      <c r="JCL65" s="67"/>
      <c r="JCM65" s="30"/>
      <c r="JCN65" s="30"/>
      <c r="JCO65" s="43"/>
      <c r="JCP65" s="30"/>
      <c r="JCQ65" s="66"/>
      <c r="JCR65" s="67"/>
      <c r="JCS65" s="30"/>
      <c r="JCT65" s="30"/>
      <c r="JCU65" s="43"/>
      <c r="JCV65" s="30"/>
      <c r="JCW65" s="66"/>
      <c r="JCX65" s="67"/>
      <c r="JCY65" s="30"/>
      <c r="JCZ65" s="30"/>
      <c r="JDA65" s="43"/>
      <c r="JDB65" s="30"/>
      <c r="JDC65" s="66"/>
      <c r="JDD65" s="67"/>
      <c r="JDE65" s="30"/>
      <c r="JDF65" s="30"/>
      <c r="JDG65" s="43"/>
      <c r="JDH65" s="30"/>
      <c r="JDI65" s="66"/>
      <c r="JDJ65" s="67"/>
      <c r="JDK65" s="30"/>
      <c r="JDL65" s="30"/>
      <c r="JDM65" s="43"/>
      <c r="JDN65" s="30"/>
      <c r="JDO65" s="66"/>
      <c r="JDP65" s="67"/>
      <c r="JDQ65" s="30"/>
      <c r="JDR65" s="30"/>
      <c r="JDS65" s="43"/>
      <c r="JDT65" s="30"/>
      <c r="JDU65" s="66"/>
      <c r="JDV65" s="67"/>
      <c r="JDW65" s="30"/>
      <c r="JDX65" s="30"/>
      <c r="JDY65" s="43"/>
      <c r="JDZ65" s="30"/>
      <c r="JEA65" s="66"/>
      <c r="JEB65" s="67"/>
      <c r="JEC65" s="30"/>
      <c r="JED65" s="30"/>
      <c r="JEE65" s="43"/>
      <c r="JEF65" s="30"/>
      <c r="JEG65" s="66"/>
      <c r="JEH65" s="67"/>
      <c r="JEI65" s="30"/>
      <c r="JEJ65" s="30"/>
      <c r="JEK65" s="43"/>
      <c r="JEL65" s="30"/>
      <c r="JEM65" s="66"/>
      <c r="JEN65" s="67"/>
      <c r="JEO65" s="30"/>
      <c r="JEP65" s="30"/>
      <c r="JEQ65" s="43"/>
      <c r="JER65" s="30"/>
      <c r="JES65" s="66"/>
      <c r="JET65" s="67"/>
      <c r="JEU65" s="30"/>
      <c r="JEV65" s="30"/>
      <c r="JEW65" s="43"/>
      <c r="JEX65" s="30"/>
      <c r="JEY65" s="66"/>
      <c r="JEZ65" s="67"/>
      <c r="JFA65" s="30"/>
      <c r="JFB65" s="30"/>
      <c r="JFC65" s="43"/>
      <c r="JFD65" s="30"/>
      <c r="JFE65" s="66"/>
      <c r="JFF65" s="67"/>
      <c r="JFG65" s="30"/>
      <c r="JFH65" s="30"/>
      <c r="JFI65" s="43"/>
      <c r="JFJ65" s="30"/>
      <c r="JFK65" s="66"/>
      <c r="JFL65" s="67"/>
      <c r="JFM65" s="30"/>
      <c r="JFN65" s="30"/>
      <c r="JFO65" s="43"/>
      <c r="JFP65" s="30"/>
      <c r="JFQ65" s="66"/>
      <c r="JFR65" s="67"/>
      <c r="JFS65" s="30"/>
      <c r="JFT65" s="30"/>
      <c r="JFU65" s="43"/>
      <c r="JFV65" s="30"/>
      <c r="JFW65" s="66"/>
      <c r="JFX65" s="67"/>
      <c r="JFY65" s="30"/>
      <c r="JFZ65" s="30"/>
      <c r="JGA65" s="43"/>
      <c r="JGB65" s="30"/>
      <c r="JGC65" s="66"/>
      <c r="JGD65" s="67"/>
      <c r="JGE65" s="30"/>
      <c r="JGF65" s="30"/>
      <c r="JGG65" s="43"/>
      <c r="JGH65" s="30"/>
      <c r="JGI65" s="66"/>
      <c r="JGJ65" s="67"/>
      <c r="JGK65" s="30"/>
      <c r="JGL65" s="30"/>
      <c r="JGM65" s="43"/>
      <c r="JGN65" s="30"/>
      <c r="JGO65" s="66"/>
      <c r="JGP65" s="67"/>
      <c r="JGQ65" s="30"/>
      <c r="JGR65" s="30"/>
      <c r="JGS65" s="43"/>
      <c r="JGT65" s="30"/>
      <c r="JGU65" s="66"/>
      <c r="JGV65" s="67"/>
      <c r="JGW65" s="30"/>
      <c r="JGX65" s="30"/>
      <c r="JGY65" s="43"/>
      <c r="JGZ65" s="30"/>
      <c r="JHA65" s="66"/>
      <c r="JHB65" s="67"/>
      <c r="JHC65" s="30"/>
      <c r="JHD65" s="30"/>
      <c r="JHE65" s="43"/>
      <c r="JHF65" s="30"/>
      <c r="JHG65" s="66"/>
      <c r="JHH65" s="67"/>
      <c r="JHI65" s="30"/>
      <c r="JHJ65" s="30"/>
      <c r="JHK65" s="43"/>
      <c r="JHL65" s="30"/>
      <c r="JHM65" s="66"/>
      <c r="JHN65" s="67"/>
      <c r="JHO65" s="30"/>
      <c r="JHP65" s="30"/>
      <c r="JHQ65" s="43"/>
      <c r="JHR65" s="30"/>
      <c r="JHS65" s="66"/>
      <c r="JHT65" s="67"/>
      <c r="JHU65" s="30"/>
      <c r="JHV65" s="30"/>
      <c r="JHW65" s="43"/>
      <c r="JHX65" s="30"/>
      <c r="JHY65" s="66"/>
      <c r="JHZ65" s="67"/>
      <c r="JIA65" s="30"/>
      <c r="JIB65" s="30"/>
      <c r="JIC65" s="43"/>
      <c r="JID65" s="30"/>
      <c r="JIE65" s="66"/>
      <c r="JIF65" s="67"/>
      <c r="JIG65" s="30"/>
      <c r="JIH65" s="30"/>
      <c r="JII65" s="43"/>
      <c r="JIJ65" s="30"/>
      <c r="JIK65" s="66"/>
      <c r="JIL65" s="67"/>
      <c r="JIM65" s="30"/>
      <c r="JIN65" s="30"/>
      <c r="JIO65" s="43"/>
      <c r="JIP65" s="30"/>
      <c r="JIQ65" s="66"/>
      <c r="JIR65" s="67"/>
      <c r="JIS65" s="30"/>
      <c r="JIT65" s="30"/>
      <c r="JIU65" s="43"/>
      <c r="JIV65" s="30"/>
      <c r="JIW65" s="66"/>
      <c r="JIX65" s="67"/>
      <c r="JIY65" s="30"/>
      <c r="JIZ65" s="30"/>
      <c r="JJA65" s="43"/>
      <c r="JJB65" s="30"/>
      <c r="JJC65" s="66"/>
      <c r="JJD65" s="67"/>
      <c r="JJE65" s="30"/>
      <c r="JJF65" s="30"/>
      <c r="JJG65" s="43"/>
      <c r="JJH65" s="30"/>
      <c r="JJI65" s="66"/>
      <c r="JJJ65" s="67"/>
      <c r="JJK65" s="30"/>
      <c r="JJL65" s="30"/>
      <c r="JJM65" s="43"/>
      <c r="JJN65" s="30"/>
      <c r="JJO65" s="66"/>
      <c r="JJP65" s="67"/>
      <c r="JJQ65" s="30"/>
      <c r="JJR65" s="30"/>
      <c r="JJS65" s="43"/>
      <c r="JJT65" s="30"/>
      <c r="JJU65" s="66"/>
      <c r="JJV65" s="67"/>
      <c r="JJW65" s="30"/>
      <c r="JJX65" s="30"/>
      <c r="JJY65" s="43"/>
      <c r="JJZ65" s="30"/>
      <c r="JKA65" s="66"/>
      <c r="JKB65" s="67"/>
      <c r="JKC65" s="30"/>
      <c r="JKD65" s="30"/>
      <c r="JKE65" s="43"/>
      <c r="JKF65" s="30"/>
      <c r="JKG65" s="66"/>
      <c r="JKH65" s="67"/>
      <c r="JKI65" s="30"/>
      <c r="JKJ65" s="30"/>
      <c r="JKK65" s="43"/>
      <c r="JKL65" s="30"/>
      <c r="JKM65" s="66"/>
      <c r="JKN65" s="67"/>
      <c r="JKO65" s="30"/>
      <c r="JKP65" s="30"/>
      <c r="JKQ65" s="43"/>
      <c r="JKR65" s="30"/>
      <c r="JKS65" s="66"/>
      <c r="JKT65" s="67"/>
      <c r="JKU65" s="30"/>
      <c r="JKV65" s="30"/>
      <c r="JKW65" s="43"/>
      <c r="JKX65" s="30"/>
      <c r="JKY65" s="66"/>
      <c r="JKZ65" s="67"/>
      <c r="JLA65" s="30"/>
      <c r="JLB65" s="30"/>
      <c r="JLC65" s="43"/>
      <c r="JLD65" s="30"/>
      <c r="JLE65" s="66"/>
      <c r="JLF65" s="67"/>
      <c r="JLG65" s="30"/>
      <c r="JLH65" s="30"/>
      <c r="JLI65" s="43"/>
      <c r="JLJ65" s="30"/>
      <c r="JLK65" s="66"/>
      <c r="JLL65" s="67"/>
      <c r="JLM65" s="30"/>
      <c r="JLN65" s="30"/>
      <c r="JLO65" s="43"/>
      <c r="JLP65" s="30"/>
      <c r="JLQ65" s="66"/>
      <c r="JLR65" s="67"/>
      <c r="JLS65" s="30"/>
      <c r="JLT65" s="30"/>
      <c r="JLU65" s="43"/>
      <c r="JLV65" s="30"/>
      <c r="JLW65" s="66"/>
      <c r="JLX65" s="67"/>
      <c r="JLY65" s="30"/>
      <c r="JLZ65" s="30"/>
      <c r="JMA65" s="43"/>
      <c r="JMB65" s="30"/>
      <c r="JMC65" s="66"/>
      <c r="JMD65" s="67"/>
      <c r="JME65" s="30"/>
      <c r="JMF65" s="30"/>
      <c r="JMG65" s="43"/>
      <c r="JMH65" s="30"/>
      <c r="JMI65" s="66"/>
      <c r="JMJ65" s="67"/>
      <c r="JMK65" s="30"/>
      <c r="JML65" s="30"/>
      <c r="JMM65" s="43"/>
      <c r="JMN65" s="30"/>
      <c r="JMO65" s="66"/>
      <c r="JMP65" s="67"/>
      <c r="JMQ65" s="30"/>
      <c r="JMR65" s="30"/>
      <c r="JMS65" s="43"/>
      <c r="JMT65" s="30"/>
      <c r="JMU65" s="66"/>
      <c r="JMV65" s="67"/>
      <c r="JMW65" s="30"/>
      <c r="JMX65" s="30"/>
      <c r="JMY65" s="43"/>
      <c r="JMZ65" s="30"/>
      <c r="JNA65" s="66"/>
      <c r="JNB65" s="67"/>
      <c r="JNC65" s="30"/>
      <c r="JND65" s="30"/>
      <c r="JNE65" s="43"/>
      <c r="JNF65" s="30"/>
      <c r="JNG65" s="66"/>
      <c r="JNH65" s="67"/>
      <c r="JNI65" s="30"/>
      <c r="JNJ65" s="30"/>
      <c r="JNK65" s="43"/>
      <c r="JNL65" s="30"/>
      <c r="JNM65" s="66"/>
      <c r="JNN65" s="67"/>
      <c r="JNO65" s="30"/>
      <c r="JNP65" s="30"/>
      <c r="JNQ65" s="43"/>
      <c r="JNR65" s="30"/>
      <c r="JNS65" s="66"/>
      <c r="JNT65" s="67"/>
      <c r="JNU65" s="30"/>
      <c r="JNV65" s="30"/>
      <c r="JNW65" s="43"/>
      <c r="JNX65" s="30"/>
      <c r="JNY65" s="66"/>
      <c r="JNZ65" s="67"/>
      <c r="JOA65" s="30"/>
      <c r="JOB65" s="30"/>
      <c r="JOC65" s="43"/>
      <c r="JOD65" s="30"/>
      <c r="JOE65" s="66"/>
      <c r="JOF65" s="67"/>
      <c r="JOG65" s="30"/>
      <c r="JOH65" s="30"/>
      <c r="JOI65" s="43"/>
      <c r="JOJ65" s="30"/>
      <c r="JOK65" s="66"/>
      <c r="JOL65" s="67"/>
      <c r="JOM65" s="30"/>
      <c r="JON65" s="30"/>
      <c r="JOO65" s="43"/>
      <c r="JOP65" s="30"/>
      <c r="JOQ65" s="66"/>
      <c r="JOR65" s="67"/>
      <c r="JOS65" s="30"/>
      <c r="JOT65" s="30"/>
      <c r="JOU65" s="43"/>
      <c r="JOV65" s="30"/>
      <c r="JOW65" s="66"/>
      <c r="JOX65" s="67"/>
      <c r="JOY65" s="30"/>
      <c r="JOZ65" s="30"/>
      <c r="JPA65" s="43"/>
      <c r="JPB65" s="30"/>
      <c r="JPC65" s="66"/>
      <c r="JPD65" s="67"/>
      <c r="JPE65" s="30"/>
      <c r="JPF65" s="30"/>
      <c r="JPG65" s="43"/>
      <c r="JPH65" s="30"/>
      <c r="JPI65" s="66"/>
      <c r="JPJ65" s="67"/>
      <c r="JPK65" s="30"/>
      <c r="JPL65" s="30"/>
      <c r="JPM65" s="43"/>
      <c r="JPN65" s="30"/>
      <c r="JPO65" s="66"/>
      <c r="JPP65" s="67"/>
      <c r="JPQ65" s="30"/>
      <c r="JPR65" s="30"/>
      <c r="JPS65" s="43"/>
      <c r="JPT65" s="30"/>
      <c r="JPU65" s="66"/>
      <c r="JPV65" s="67"/>
      <c r="JPW65" s="30"/>
      <c r="JPX65" s="30"/>
      <c r="JPY65" s="43"/>
      <c r="JPZ65" s="30"/>
      <c r="JQA65" s="66"/>
      <c r="JQB65" s="67"/>
      <c r="JQC65" s="30"/>
      <c r="JQD65" s="30"/>
      <c r="JQE65" s="43"/>
      <c r="JQF65" s="30"/>
      <c r="JQG65" s="66"/>
      <c r="JQH65" s="67"/>
      <c r="JQI65" s="30"/>
      <c r="JQJ65" s="30"/>
      <c r="JQK65" s="43"/>
      <c r="JQL65" s="30"/>
      <c r="JQM65" s="66"/>
      <c r="JQN65" s="67"/>
      <c r="JQO65" s="30"/>
      <c r="JQP65" s="30"/>
      <c r="JQQ65" s="43"/>
      <c r="JQR65" s="30"/>
      <c r="JQS65" s="66"/>
      <c r="JQT65" s="67"/>
      <c r="JQU65" s="30"/>
      <c r="JQV65" s="30"/>
      <c r="JQW65" s="43"/>
      <c r="JQX65" s="30"/>
      <c r="JQY65" s="66"/>
      <c r="JQZ65" s="67"/>
      <c r="JRA65" s="30"/>
      <c r="JRB65" s="30"/>
      <c r="JRC65" s="43"/>
      <c r="JRD65" s="30"/>
      <c r="JRE65" s="66"/>
      <c r="JRF65" s="67"/>
      <c r="JRG65" s="30"/>
      <c r="JRH65" s="30"/>
      <c r="JRI65" s="43"/>
      <c r="JRJ65" s="30"/>
      <c r="JRK65" s="66"/>
      <c r="JRL65" s="67"/>
      <c r="JRM65" s="30"/>
      <c r="JRN65" s="30"/>
      <c r="JRO65" s="43"/>
      <c r="JRP65" s="30"/>
      <c r="JRQ65" s="66"/>
      <c r="JRR65" s="67"/>
      <c r="JRS65" s="30"/>
      <c r="JRT65" s="30"/>
      <c r="JRU65" s="43"/>
      <c r="JRV65" s="30"/>
      <c r="JRW65" s="66"/>
      <c r="JRX65" s="67"/>
      <c r="JRY65" s="30"/>
      <c r="JRZ65" s="30"/>
      <c r="JSA65" s="43"/>
      <c r="JSB65" s="30"/>
      <c r="JSC65" s="66"/>
      <c r="JSD65" s="67"/>
      <c r="JSE65" s="30"/>
      <c r="JSF65" s="30"/>
      <c r="JSG65" s="43"/>
      <c r="JSH65" s="30"/>
      <c r="JSI65" s="66"/>
      <c r="JSJ65" s="67"/>
      <c r="JSK65" s="30"/>
      <c r="JSL65" s="30"/>
      <c r="JSM65" s="43"/>
      <c r="JSN65" s="30"/>
      <c r="JSO65" s="66"/>
      <c r="JSP65" s="67"/>
      <c r="JSQ65" s="30"/>
      <c r="JSR65" s="30"/>
      <c r="JSS65" s="43"/>
      <c r="JST65" s="30"/>
      <c r="JSU65" s="66"/>
      <c r="JSV65" s="67"/>
      <c r="JSW65" s="30"/>
      <c r="JSX65" s="30"/>
      <c r="JSY65" s="43"/>
      <c r="JSZ65" s="30"/>
      <c r="JTA65" s="66"/>
      <c r="JTB65" s="67"/>
      <c r="JTC65" s="30"/>
      <c r="JTD65" s="30"/>
      <c r="JTE65" s="43"/>
      <c r="JTF65" s="30"/>
      <c r="JTG65" s="66"/>
      <c r="JTH65" s="67"/>
      <c r="JTI65" s="30"/>
      <c r="JTJ65" s="30"/>
      <c r="JTK65" s="43"/>
      <c r="JTL65" s="30"/>
      <c r="JTM65" s="66"/>
      <c r="JTN65" s="67"/>
      <c r="JTO65" s="30"/>
      <c r="JTP65" s="30"/>
      <c r="JTQ65" s="43"/>
      <c r="JTR65" s="30"/>
      <c r="JTS65" s="66"/>
      <c r="JTT65" s="67"/>
      <c r="JTU65" s="30"/>
      <c r="JTV65" s="30"/>
      <c r="JTW65" s="43"/>
      <c r="JTX65" s="30"/>
      <c r="JTY65" s="66"/>
      <c r="JTZ65" s="67"/>
      <c r="JUA65" s="30"/>
      <c r="JUB65" s="30"/>
      <c r="JUC65" s="43"/>
      <c r="JUD65" s="30"/>
      <c r="JUE65" s="66"/>
      <c r="JUF65" s="67"/>
      <c r="JUG65" s="30"/>
      <c r="JUH65" s="30"/>
      <c r="JUI65" s="43"/>
      <c r="JUJ65" s="30"/>
      <c r="JUK65" s="66"/>
      <c r="JUL65" s="67"/>
      <c r="JUM65" s="30"/>
      <c r="JUN65" s="30"/>
      <c r="JUO65" s="43"/>
      <c r="JUP65" s="30"/>
      <c r="JUQ65" s="66"/>
      <c r="JUR65" s="67"/>
      <c r="JUS65" s="30"/>
      <c r="JUT65" s="30"/>
      <c r="JUU65" s="43"/>
      <c r="JUV65" s="30"/>
      <c r="JUW65" s="66"/>
      <c r="JUX65" s="67"/>
      <c r="JUY65" s="30"/>
      <c r="JUZ65" s="30"/>
      <c r="JVA65" s="43"/>
      <c r="JVB65" s="30"/>
      <c r="JVC65" s="66"/>
      <c r="JVD65" s="67"/>
      <c r="JVE65" s="30"/>
      <c r="JVF65" s="30"/>
      <c r="JVG65" s="43"/>
      <c r="JVH65" s="30"/>
      <c r="JVI65" s="66"/>
      <c r="JVJ65" s="67"/>
      <c r="JVK65" s="30"/>
      <c r="JVL65" s="30"/>
      <c r="JVM65" s="43"/>
      <c r="JVN65" s="30"/>
      <c r="JVO65" s="66"/>
      <c r="JVP65" s="67"/>
      <c r="JVQ65" s="30"/>
      <c r="JVR65" s="30"/>
      <c r="JVS65" s="43"/>
      <c r="JVT65" s="30"/>
      <c r="JVU65" s="66"/>
      <c r="JVV65" s="67"/>
      <c r="JVW65" s="30"/>
      <c r="JVX65" s="30"/>
      <c r="JVY65" s="43"/>
      <c r="JVZ65" s="30"/>
      <c r="JWA65" s="66"/>
      <c r="JWB65" s="67"/>
      <c r="JWC65" s="30"/>
      <c r="JWD65" s="30"/>
      <c r="JWE65" s="43"/>
      <c r="JWF65" s="30"/>
      <c r="JWG65" s="66"/>
      <c r="JWH65" s="67"/>
      <c r="JWI65" s="30"/>
      <c r="JWJ65" s="30"/>
      <c r="JWK65" s="43"/>
      <c r="JWL65" s="30"/>
      <c r="JWM65" s="66"/>
      <c r="JWN65" s="67"/>
      <c r="JWO65" s="30"/>
      <c r="JWP65" s="30"/>
      <c r="JWQ65" s="43"/>
      <c r="JWR65" s="30"/>
      <c r="JWS65" s="66"/>
      <c r="JWT65" s="67"/>
      <c r="JWU65" s="30"/>
      <c r="JWV65" s="30"/>
      <c r="JWW65" s="43"/>
      <c r="JWX65" s="30"/>
      <c r="JWY65" s="66"/>
      <c r="JWZ65" s="67"/>
      <c r="JXA65" s="30"/>
      <c r="JXB65" s="30"/>
      <c r="JXC65" s="43"/>
      <c r="JXD65" s="30"/>
      <c r="JXE65" s="66"/>
      <c r="JXF65" s="67"/>
      <c r="JXG65" s="30"/>
      <c r="JXH65" s="30"/>
      <c r="JXI65" s="43"/>
      <c r="JXJ65" s="30"/>
      <c r="JXK65" s="66"/>
      <c r="JXL65" s="67"/>
      <c r="JXM65" s="30"/>
      <c r="JXN65" s="30"/>
      <c r="JXO65" s="43"/>
      <c r="JXP65" s="30"/>
      <c r="JXQ65" s="66"/>
      <c r="JXR65" s="67"/>
      <c r="JXS65" s="30"/>
      <c r="JXT65" s="30"/>
      <c r="JXU65" s="43"/>
      <c r="JXV65" s="30"/>
      <c r="JXW65" s="66"/>
      <c r="JXX65" s="67"/>
      <c r="JXY65" s="30"/>
      <c r="JXZ65" s="30"/>
      <c r="JYA65" s="43"/>
      <c r="JYB65" s="30"/>
      <c r="JYC65" s="66"/>
      <c r="JYD65" s="67"/>
      <c r="JYE65" s="30"/>
      <c r="JYF65" s="30"/>
      <c r="JYG65" s="43"/>
      <c r="JYH65" s="30"/>
      <c r="JYI65" s="66"/>
      <c r="JYJ65" s="67"/>
      <c r="JYK65" s="30"/>
      <c r="JYL65" s="30"/>
      <c r="JYM65" s="43"/>
      <c r="JYN65" s="30"/>
      <c r="JYO65" s="66"/>
      <c r="JYP65" s="67"/>
      <c r="JYQ65" s="30"/>
      <c r="JYR65" s="30"/>
      <c r="JYS65" s="43"/>
      <c r="JYT65" s="30"/>
      <c r="JYU65" s="66"/>
      <c r="JYV65" s="67"/>
      <c r="JYW65" s="30"/>
      <c r="JYX65" s="30"/>
      <c r="JYY65" s="43"/>
      <c r="JYZ65" s="30"/>
      <c r="JZA65" s="66"/>
      <c r="JZB65" s="67"/>
      <c r="JZC65" s="30"/>
      <c r="JZD65" s="30"/>
      <c r="JZE65" s="43"/>
      <c r="JZF65" s="30"/>
      <c r="JZG65" s="66"/>
      <c r="JZH65" s="67"/>
      <c r="JZI65" s="30"/>
      <c r="JZJ65" s="30"/>
      <c r="JZK65" s="43"/>
      <c r="JZL65" s="30"/>
      <c r="JZM65" s="66"/>
      <c r="JZN65" s="67"/>
      <c r="JZO65" s="30"/>
      <c r="JZP65" s="30"/>
      <c r="JZQ65" s="43"/>
      <c r="JZR65" s="30"/>
      <c r="JZS65" s="66"/>
      <c r="JZT65" s="67"/>
      <c r="JZU65" s="30"/>
      <c r="JZV65" s="30"/>
      <c r="JZW65" s="43"/>
      <c r="JZX65" s="30"/>
      <c r="JZY65" s="66"/>
      <c r="JZZ65" s="67"/>
      <c r="KAA65" s="30"/>
      <c r="KAB65" s="30"/>
      <c r="KAC65" s="43"/>
      <c r="KAD65" s="30"/>
      <c r="KAE65" s="66"/>
      <c r="KAF65" s="67"/>
      <c r="KAG65" s="30"/>
      <c r="KAH65" s="30"/>
      <c r="KAI65" s="43"/>
      <c r="KAJ65" s="30"/>
      <c r="KAK65" s="66"/>
      <c r="KAL65" s="67"/>
      <c r="KAM65" s="30"/>
      <c r="KAN65" s="30"/>
      <c r="KAO65" s="43"/>
      <c r="KAP65" s="30"/>
      <c r="KAQ65" s="66"/>
      <c r="KAR65" s="67"/>
      <c r="KAS65" s="30"/>
      <c r="KAT65" s="30"/>
      <c r="KAU65" s="43"/>
      <c r="KAV65" s="30"/>
      <c r="KAW65" s="66"/>
      <c r="KAX65" s="67"/>
      <c r="KAY65" s="30"/>
      <c r="KAZ65" s="30"/>
      <c r="KBA65" s="43"/>
      <c r="KBB65" s="30"/>
      <c r="KBC65" s="66"/>
      <c r="KBD65" s="67"/>
      <c r="KBE65" s="30"/>
      <c r="KBF65" s="30"/>
      <c r="KBG65" s="43"/>
      <c r="KBH65" s="30"/>
      <c r="KBI65" s="66"/>
      <c r="KBJ65" s="67"/>
      <c r="KBK65" s="30"/>
      <c r="KBL65" s="30"/>
      <c r="KBM65" s="43"/>
      <c r="KBN65" s="30"/>
      <c r="KBO65" s="66"/>
      <c r="KBP65" s="67"/>
      <c r="KBQ65" s="30"/>
      <c r="KBR65" s="30"/>
      <c r="KBS65" s="43"/>
      <c r="KBT65" s="30"/>
      <c r="KBU65" s="66"/>
      <c r="KBV65" s="67"/>
      <c r="KBW65" s="30"/>
      <c r="KBX65" s="30"/>
      <c r="KBY65" s="43"/>
      <c r="KBZ65" s="30"/>
      <c r="KCA65" s="66"/>
      <c r="KCB65" s="67"/>
      <c r="KCC65" s="30"/>
      <c r="KCD65" s="30"/>
      <c r="KCE65" s="43"/>
      <c r="KCF65" s="30"/>
      <c r="KCG65" s="66"/>
      <c r="KCH65" s="67"/>
      <c r="KCI65" s="30"/>
      <c r="KCJ65" s="30"/>
      <c r="KCK65" s="43"/>
      <c r="KCL65" s="30"/>
      <c r="KCM65" s="66"/>
      <c r="KCN65" s="67"/>
      <c r="KCO65" s="30"/>
      <c r="KCP65" s="30"/>
      <c r="KCQ65" s="43"/>
      <c r="KCR65" s="30"/>
      <c r="KCS65" s="66"/>
      <c r="KCT65" s="67"/>
      <c r="KCU65" s="30"/>
      <c r="KCV65" s="30"/>
      <c r="KCW65" s="43"/>
      <c r="KCX65" s="30"/>
      <c r="KCY65" s="66"/>
      <c r="KCZ65" s="67"/>
      <c r="KDA65" s="30"/>
      <c r="KDB65" s="30"/>
      <c r="KDC65" s="43"/>
      <c r="KDD65" s="30"/>
      <c r="KDE65" s="66"/>
      <c r="KDF65" s="67"/>
      <c r="KDG65" s="30"/>
      <c r="KDH65" s="30"/>
      <c r="KDI65" s="43"/>
      <c r="KDJ65" s="30"/>
      <c r="KDK65" s="66"/>
      <c r="KDL65" s="67"/>
      <c r="KDM65" s="30"/>
      <c r="KDN65" s="30"/>
      <c r="KDO65" s="43"/>
      <c r="KDP65" s="30"/>
      <c r="KDQ65" s="66"/>
      <c r="KDR65" s="67"/>
      <c r="KDS65" s="30"/>
      <c r="KDT65" s="30"/>
      <c r="KDU65" s="43"/>
      <c r="KDV65" s="30"/>
      <c r="KDW65" s="66"/>
      <c r="KDX65" s="67"/>
      <c r="KDY65" s="30"/>
      <c r="KDZ65" s="30"/>
      <c r="KEA65" s="43"/>
      <c r="KEB65" s="30"/>
      <c r="KEC65" s="66"/>
      <c r="KED65" s="67"/>
      <c r="KEE65" s="30"/>
      <c r="KEF65" s="30"/>
      <c r="KEG65" s="43"/>
      <c r="KEH65" s="30"/>
      <c r="KEI65" s="66"/>
      <c r="KEJ65" s="67"/>
      <c r="KEK65" s="30"/>
      <c r="KEL65" s="30"/>
      <c r="KEM65" s="43"/>
      <c r="KEN65" s="30"/>
      <c r="KEO65" s="66"/>
      <c r="KEP65" s="67"/>
      <c r="KEQ65" s="30"/>
      <c r="KER65" s="30"/>
      <c r="KES65" s="43"/>
      <c r="KET65" s="30"/>
      <c r="KEU65" s="66"/>
      <c r="KEV65" s="67"/>
      <c r="KEW65" s="30"/>
      <c r="KEX65" s="30"/>
      <c r="KEY65" s="43"/>
      <c r="KEZ65" s="30"/>
      <c r="KFA65" s="66"/>
      <c r="KFB65" s="67"/>
      <c r="KFC65" s="30"/>
      <c r="KFD65" s="30"/>
      <c r="KFE65" s="43"/>
      <c r="KFF65" s="30"/>
      <c r="KFG65" s="66"/>
      <c r="KFH65" s="67"/>
      <c r="KFI65" s="30"/>
      <c r="KFJ65" s="30"/>
      <c r="KFK65" s="43"/>
      <c r="KFL65" s="30"/>
      <c r="KFM65" s="66"/>
      <c r="KFN65" s="67"/>
      <c r="KFO65" s="30"/>
      <c r="KFP65" s="30"/>
      <c r="KFQ65" s="43"/>
      <c r="KFR65" s="30"/>
      <c r="KFS65" s="66"/>
      <c r="KFT65" s="67"/>
      <c r="KFU65" s="30"/>
      <c r="KFV65" s="30"/>
      <c r="KFW65" s="43"/>
      <c r="KFX65" s="30"/>
      <c r="KFY65" s="66"/>
      <c r="KFZ65" s="67"/>
      <c r="KGA65" s="30"/>
      <c r="KGB65" s="30"/>
      <c r="KGC65" s="43"/>
      <c r="KGD65" s="30"/>
      <c r="KGE65" s="66"/>
      <c r="KGF65" s="67"/>
      <c r="KGG65" s="30"/>
      <c r="KGH65" s="30"/>
      <c r="KGI65" s="43"/>
      <c r="KGJ65" s="30"/>
      <c r="KGK65" s="66"/>
      <c r="KGL65" s="67"/>
      <c r="KGM65" s="30"/>
      <c r="KGN65" s="30"/>
      <c r="KGO65" s="43"/>
      <c r="KGP65" s="30"/>
      <c r="KGQ65" s="66"/>
      <c r="KGR65" s="67"/>
      <c r="KGS65" s="30"/>
      <c r="KGT65" s="30"/>
      <c r="KGU65" s="43"/>
      <c r="KGV65" s="30"/>
      <c r="KGW65" s="66"/>
      <c r="KGX65" s="67"/>
      <c r="KGY65" s="30"/>
      <c r="KGZ65" s="30"/>
      <c r="KHA65" s="43"/>
      <c r="KHB65" s="30"/>
      <c r="KHC65" s="66"/>
      <c r="KHD65" s="67"/>
      <c r="KHE65" s="30"/>
      <c r="KHF65" s="30"/>
      <c r="KHG65" s="43"/>
      <c r="KHH65" s="30"/>
      <c r="KHI65" s="66"/>
      <c r="KHJ65" s="67"/>
      <c r="KHK65" s="30"/>
      <c r="KHL65" s="30"/>
      <c r="KHM65" s="43"/>
      <c r="KHN65" s="30"/>
      <c r="KHO65" s="66"/>
      <c r="KHP65" s="67"/>
      <c r="KHQ65" s="30"/>
      <c r="KHR65" s="30"/>
      <c r="KHS65" s="43"/>
      <c r="KHT65" s="30"/>
      <c r="KHU65" s="66"/>
      <c r="KHV65" s="67"/>
      <c r="KHW65" s="30"/>
      <c r="KHX65" s="30"/>
      <c r="KHY65" s="43"/>
      <c r="KHZ65" s="30"/>
      <c r="KIA65" s="66"/>
      <c r="KIB65" s="67"/>
      <c r="KIC65" s="30"/>
      <c r="KID65" s="30"/>
      <c r="KIE65" s="43"/>
      <c r="KIF65" s="30"/>
      <c r="KIG65" s="66"/>
      <c r="KIH65" s="67"/>
      <c r="KII65" s="30"/>
      <c r="KIJ65" s="30"/>
      <c r="KIK65" s="43"/>
      <c r="KIL65" s="30"/>
      <c r="KIM65" s="66"/>
      <c r="KIN65" s="67"/>
      <c r="KIO65" s="30"/>
      <c r="KIP65" s="30"/>
      <c r="KIQ65" s="43"/>
      <c r="KIR65" s="30"/>
      <c r="KIS65" s="66"/>
      <c r="KIT65" s="67"/>
      <c r="KIU65" s="30"/>
      <c r="KIV65" s="30"/>
      <c r="KIW65" s="43"/>
      <c r="KIX65" s="30"/>
      <c r="KIY65" s="66"/>
      <c r="KIZ65" s="67"/>
      <c r="KJA65" s="30"/>
      <c r="KJB65" s="30"/>
      <c r="KJC65" s="43"/>
      <c r="KJD65" s="30"/>
      <c r="KJE65" s="66"/>
      <c r="KJF65" s="67"/>
      <c r="KJG65" s="30"/>
      <c r="KJH65" s="30"/>
      <c r="KJI65" s="43"/>
      <c r="KJJ65" s="30"/>
      <c r="KJK65" s="66"/>
      <c r="KJL65" s="67"/>
      <c r="KJM65" s="30"/>
      <c r="KJN65" s="30"/>
      <c r="KJO65" s="43"/>
      <c r="KJP65" s="30"/>
      <c r="KJQ65" s="66"/>
      <c r="KJR65" s="67"/>
      <c r="KJS65" s="30"/>
      <c r="KJT65" s="30"/>
      <c r="KJU65" s="43"/>
      <c r="KJV65" s="30"/>
      <c r="KJW65" s="66"/>
      <c r="KJX65" s="67"/>
      <c r="KJY65" s="30"/>
      <c r="KJZ65" s="30"/>
      <c r="KKA65" s="43"/>
      <c r="KKB65" s="30"/>
      <c r="KKC65" s="66"/>
      <c r="KKD65" s="67"/>
      <c r="KKE65" s="30"/>
      <c r="KKF65" s="30"/>
      <c r="KKG65" s="43"/>
      <c r="KKH65" s="30"/>
      <c r="KKI65" s="66"/>
      <c r="KKJ65" s="67"/>
      <c r="KKK65" s="30"/>
      <c r="KKL65" s="30"/>
      <c r="KKM65" s="43"/>
      <c r="KKN65" s="30"/>
      <c r="KKO65" s="66"/>
      <c r="KKP65" s="67"/>
      <c r="KKQ65" s="30"/>
      <c r="KKR65" s="30"/>
      <c r="KKS65" s="43"/>
      <c r="KKT65" s="30"/>
      <c r="KKU65" s="66"/>
      <c r="KKV65" s="67"/>
      <c r="KKW65" s="30"/>
      <c r="KKX65" s="30"/>
      <c r="KKY65" s="43"/>
      <c r="KKZ65" s="30"/>
      <c r="KLA65" s="66"/>
      <c r="KLB65" s="67"/>
      <c r="KLC65" s="30"/>
      <c r="KLD65" s="30"/>
      <c r="KLE65" s="43"/>
      <c r="KLF65" s="30"/>
      <c r="KLG65" s="66"/>
      <c r="KLH65" s="67"/>
      <c r="KLI65" s="30"/>
      <c r="KLJ65" s="30"/>
      <c r="KLK65" s="43"/>
      <c r="KLL65" s="30"/>
      <c r="KLM65" s="66"/>
      <c r="KLN65" s="67"/>
      <c r="KLO65" s="30"/>
      <c r="KLP65" s="30"/>
      <c r="KLQ65" s="43"/>
      <c r="KLR65" s="30"/>
      <c r="KLS65" s="66"/>
      <c r="KLT65" s="67"/>
      <c r="KLU65" s="30"/>
      <c r="KLV65" s="30"/>
      <c r="KLW65" s="43"/>
      <c r="KLX65" s="30"/>
      <c r="KLY65" s="66"/>
      <c r="KLZ65" s="67"/>
      <c r="KMA65" s="30"/>
      <c r="KMB65" s="30"/>
      <c r="KMC65" s="43"/>
      <c r="KMD65" s="30"/>
      <c r="KME65" s="66"/>
      <c r="KMF65" s="67"/>
      <c r="KMG65" s="30"/>
      <c r="KMH65" s="30"/>
      <c r="KMI65" s="43"/>
      <c r="KMJ65" s="30"/>
      <c r="KMK65" s="66"/>
      <c r="KML65" s="67"/>
      <c r="KMM65" s="30"/>
      <c r="KMN65" s="30"/>
      <c r="KMO65" s="43"/>
      <c r="KMP65" s="30"/>
      <c r="KMQ65" s="66"/>
      <c r="KMR65" s="67"/>
      <c r="KMS65" s="30"/>
      <c r="KMT65" s="30"/>
      <c r="KMU65" s="43"/>
      <c r="KMV65" s="30"/>
      <c r="KMW65" s="66"/>
      <c r="KMX65" s="67"/>
      <c r="KMY65" s="30"/>
      <c r="KMZ65" s="30"/>
      <c r="KNA65" s="43"/>
      <c r="KNB65" s="30"/>
      <c r="KNC65" s="66"/>
      <c r="KND65" s="67"/>
      <c r="KNE65" s="30"/>
      <c r="KNF65" s="30"/>
      <c r="KNG65" s="43"/>
      <c r="KNH65" s="30"/>
      <c r="KNI65" s="66"/>
      <c r="KNJ65" s="67"/>
      <c r="KNK65" s="30"/>
      <c r="KNL65" s="30"/>
      <c r="KNM65" s="43"/>
      <c r="KNN65" s="30"/>
      <c r="KNO65" s="66"/>
      <c r="KNP65" s="67"/>
      <c r="KNQ65" s="30"/>
      <c r="KNR65" s="30"/>
      <c r="KNS65" s="43"/>
      <c r="KNT65" s="30"/>
      <c r="KNU65" s="66"/>
      <c r="KNV65" s="67"/>
      <c r="KNW65" s="30"/>
      <c r="KNX65" s="30"/>
      <c r="KNY65" s="43"/>
      <c r="KNZ65" s="30"/>
      <c r="KOA65" s="66"/>
      <c r="KOB65" s="67"/>
      <c r="KOC65" s="30"/>
      <c r="KOD65" s="30"/>
      <c r="KOE65" s="43"/>
      <c r="KOF65" s="30"/>
      <c r="KOG65" s="66"/>
      <c r="KOH65" s="67"/>
      <c r="KOI65" s="30"/>
      <c r="KOJ65" s="30"/>
      <c r="KOK65" s="43"/>
      <c r="KOL65" s="30"/>
      <c r="KOM65" s="66"/>
      <c r="KON65" s="67"/>
      <c r="KOO65" s="30"/>
      <c r="KOP65" s="30"/>
      <c r="KOQ65" s="43"/>
      <c r="KOR65" s="30"/>
      <c r="KOS65" s="66"/>
      <c r="KOT65" s="67"/>
      <c r="KOU65" s="30"/>
      <c r="KOV65" s="30"/>
      <c r="KOW65" s="43"/>
      <c r="KOX65" s="30"/>
      <c r="KOY65" s="66"/>
      <c r="KOZ65" s="67"/>
      <c r="KPA65" s="30"/>
      <c r="KPB65" s="30"/>
      <c r="KPC65" s="43"/>
      <c r="KPD65" s="30"/>
      <c r="KPE65" s="66"/>
      <c r="KPF65" s="67"/>
      <c r="KPG65" s="30"/>
      <c r="KPH65" s="30"/>
      <c r="KPI65" s="43"/>
      <c r="KPJ65" s="30"/>
      <c r="KPK65" s="66"/>
      <c r="KPL65" s="67"/>
      <c r="KPM65" s="30"/>
      <c r="KPN65" s="30"/>
      <c r="KPO65" s="43"/>
      <c r="KPP65" s="30"/>
      <c r="KPQ65" s="66"/>
      <c r="KPR65" s="67"/>
      <c r="KPS65" s="30"/>
      <c r="KPT65" s="30"/>
      <c r="KPU65" s="43"/>
      <c r="KPV65" s="30"/>
      <c r="KPW65" s="66"/>
      <c r="KPX65" s="67"/>
      <c r="KPY65" s="30"/>
      <c r="KPZ65" s="30"/>
      <c r="KQA65" s="43"/>
      <c r="KQB65" s="30"/>
      <c r="KQC65" s="66"/>
      <c r="KQD65" s="67"/>
      <c r="KQE65" s="30"/>
      <c r="KQF65" s="30"/>
      <c r="KQG65" s="43"/>
      <c r="KQH65" s="30"/>
      <c r="KQI65" s="66"/>
      <c r="KQJ65" s="67"/>
      <c r="KQK65" s="30"/>
      <c r="KQL65" s="30"/>
      <c r="KQM65" s="43"/>
      <c r="KQN65" s="30"/>
      <c r="KQO65" s="66"/>
      <c r="KQP65" s="67"/>
      <c r="KQQ65" s="30"/>
      <c r="KQR65" s="30"/>
      <c r="KQS65" s="43"/>
      <c r="KQT65" s="30"/>
      <c r="KQU65" s="66"/>
      <c r="KQV65" s="67"/>
      <c r="KQW65" s="30"/>
      <c r="KQX65" s="30"/>
      <c r="KQY65" s="43"/>
      <c r="KQZ65" s="30"/>
      <c r="KRA65" s="66"/>
      <c r="KRB65" s="67"/>
      <c r="KRC65" s="30"/>
      <c r="KRD65" s="30"/>
      <c r="KRE65" s="43"/>
      <c r="KRF65" s="30"/>
      <c r="KRG65" s="66"/>
      <c r="KRH65" s="67"/>
      <c r="KRI65" s="30"/>
      <c r="KRJ65" s="30"/>
      <c r="KRK65" s="43"/>
      <c r="KRL65" s="30"/>
      <c r="KRM65" s="66"/>
      <c r="KRN65" s="67"/>
      <c r="KRO65" s="30"/>
      <c r="KRP65" s="30"/>
      <c r="KRQ65" s="43"/>
      <c r="KRR65" s="30"/>
      <c r="KRS65" s="66"/>
      <c r="KRT65" s="67"/>
      <c r="KRU65" s="30"/>
      <c r="KRV65" s="30"/>
      <c r="KRW65" s="43"/>
      <c r="KRX65" s="30"/>
      <c r="KRY65" s="66"/>
      <c r="KRZ65" s="67"/>
      <c r="KSA65" s="30"/>
      <c r="KSB65" s="30"/>
      <c r="KSC65" s="43"/>
      <c r="KSD65" s="30"/>
      <c r="KSE65" s="66"/>
      <c r="KSF65" s="67"/>
      <c r="KSG65" s="30"/>
      <c r="KSH65" s="30"/>
      <c r="KSI65" s="43"/>
      <c r="KSJ65" s="30"/>
      <c r="KSK65" s="66"/>
      <c r="KSL65" s="67"/>
      <c r="KSM65" s="30"/>
      <c r="KSN65" s="30"/>
      <c r="KSO65" s="43"/>
      <c r="KSP65" s="30"/>
      <c r="KSQ65" s="66"/>
      <c r="KSR65" s="67"/>
      <c r="KSS65" s="30"/>
      <c r="KST65" s="30"/>
      <c r="KSU65" s="43"/>
      <c r="KSV65" s="30"/>
      <c r="KSW65" s="66"/>
      <c r="KSX65" s="67"/>
      <c r="KSY65" s="30"/>
      <c r="KSZ65" s="30"/>
      <c r="KTA65" s="43"/>
      <c r="KTB65" s="30"/>
      <c r="KTC65" s="66"/>
      <c r="KTD65" s="67"/>
      <c r="KTE65" s="30"/>
      <c r="KTF65" s="30"/>
      <c r="KTG65" s="43"/>
      <c r="KTH65" s="30"/>
      <c r="KTI65" s="66"/>
      <c r="KTJ65" s="67"/>
      <c r="KTK65" s="30"/>
      <c r="KTL65" s="30"/>
      <c r="KTM65" s="43"/>
      <c r="KTN65" s="30"/>
      <c r="KTO65" s="66"/>
      <c r="KTP65" s="67"/>
      <c r="KTQ65" s="30"/>
      <c r="KTR65" s="30"/>
      <c r="KTS65" s="43"/>
      <c r="KTT65" s="30"/>
      <c r="KTU65" s="66"/>
      <c r="KTV65" s="67"/>
      <c r="KTW65" s="30"/>
      <c r="KTX65" s="30"/>
      <c r="KTY65" s="43"/>
      <c r="KTZ65" s="30"/>
      <c r="KUA65" s="66"/>
      <c r="KUB65" s="67"/>
      <c r="KUC65" s="30"/>
      <c r="KUD65" s="30"/>
      <c r="KUE65" s="43"/>
      <c r="KUF65" s="30"/>
      <c r="KUG65" s="66"/>
      <c r="KUH65" s="67"/>
      <c r="KUI65" s="30"/>
      <c r="KUJ65" s="30"/>
      <c r="KUK65" s="43"/>
      <c r="KUL65" s="30"/>
      <c r="KUM65" s="66"/>
      <c r="KUN65" s="67"/>
      <c r="KUO65" s="30"/>
      <c r="KUP65" s="30"/>
      <c r="KUQ65" s="43"/>
      <c r="KUR65" s="30"/>
      <c r="KUS65" s="66"/>
      <c r="KUT65" s="67"/>
      <c r="KUU65" s="30"/>
      <c r="KUV65" s="30"/>
      <c r="KUW65" s="43"/>
      <c r="KUX65" s="30"/>
      <c r="KUY65" s="66"/>
      <c r="KUZ65" s="67"/>
      <c r="KVA65" s="30"/>
      <c r="KVB65" s="30"/>
      <c r="KVC65" s="43"/>
      <c r="KVD65" s="30"/>
      <c r="KVE65" s="66"/>
      <c r="KVF65" s="67"/>
      <c r="KVG65" s="30"/>
      <c r="KVH65" s="30"/>
      <c r="KVI65" s="43"/>
      <c r="KVJ65" s="30"/>
      <c r="KVK65" s="66"/>
      <c r="KVL65" s="67"/>
      <c r="KVM65" s="30"/>
      <c r="KVN65" s="30"/>
      <c r="KVO65" s="43"/>
      <c r="KVP65" s="30"/>
      <c r="KVQ65" s="66"/>
      <c r="KVR65" s="67"/>
      <c r="KVS65" s="30"/>
      <c r="KVT65" s="30"/>
      <c r="KVU65" s="43"/>
      <c r="KVV65" s="30"/>
      <c r="KVW65" s="66"/>
      <c r="KVX65" s="67"/>
      <c r="KVY65" s="30"/>
      <c r="KVZ65" s="30"/>
      <c r="KWA65" s="43"/>
      <c r="KWB65" s="30"/>
      <c r="KWC65" s="66"/>
      <c r="KWD65" s="67"/>
      <c r="KWE65" s="30"/>
      <c r="KWF65" s="30"/>
      <c r="KWG65" s="43"/>
      <c r="KWH65" s="30"/>
      <c r="KWI65" s="66"/>
      <c r="KWJ65" s="67"/>
      <c r="KWK65" s="30"/>
      <c r="KWL65" s="30"/>
      <c r="KWM65" s="43"/>
      <c r="KWN65" s="30"/>
      <c r="KWO65" s="66"/>
      <c r="KWP65" s="67"/>
      <c r="KWQ65" s="30"/>
      <c r="KWR65" s="30"/>
      <c r="KWS65" s="43"/>
      <c r="KWT65" s="30"/>
      <c r="KWU65" s="66"/>
      <c r="KWV65" s="67"/>
      <c r="KWW65" s="30"/>
      <c r="KWX65" s="30"/>
      <c r="KWY65" s="43"/>
      <c r="KWZ65" s="30"/>
      <c r="KXA65" s="66"/>
      <c r="KXB65" s="67"/>
      <c r="KXC65" s="30"/>
      <c r="KXD65" s="30"/>
      <c r="KXE65" s="43"/>
      <c r="KXF65" s="30"/>
      <c r="KXG65" s="66"/>
      <c r="KXH65" s="67"/>
      <c r="KXI65" s="30"/>
      <c r="KXJ65" s="30"/>
      <c r="KXK65" s="43"/>
      <c r="KXL65" s="30"/>
      <c r="KXM65" s="66"/>
      <c r="KXN65" s="67"/>
      <c r="KXO65" s="30"/>
      <c r="KXP65" s="30"/>
      <c r="KXQ65" s="43"/>
      <c r="KXR65" s="30"/>
      <c r="KXS65" s="66"/>
      <c r="KXT65" s="67"/>
      <c r="KXU65" s="30"/>
      <c r="KXV65" s="30"/>
      <c r="KXW65" s="43"/>
      <c r="KXX65" s="30"/>
      <c r="KXY65" s="66"/>
      <c r="KXZ65" s="67"/>
      <c r="KYA65" s="30"/>
      <c r="KYB65" s="30"/>
      <c r="KYC65" s="43"/>
      <c r="KYD65" s="30"/>
      <c r="KYE65" s="66"/>
      <c r="KYF65" s="67"/>
      <c r="KYG65" s="30"/>
      <c r="KYH65" s="30"/>
      <c r="KYI65" s="43"/>
      <c r="KYJ65" s="30"/>
      <c r="KYK65" s="66"/>
      <c r="KYL65" s="67"/>
      <c r="KYM65" s="30"/>
      <c r="KYN65" s="30"/>
      <c r="KYO65" s="43"/>
      <c r="KYP65" s="30"/>
      <c r="KYQ65" s="66"/>
      <c r="KYR65" s="67"/>
      <c r="KYS65" s="30"/>
      <c r="KYT65" s="30"/>
      <c r="KYU65" s="43"/>
      <c r="KYV65" s="30"/>
      <c r="KYW65" s="66"/>
      <c r="KYX65" s="67"/>
      <c r="KYY65" s="30"/>
      <c r="KYZ65" s="30"/>
      <c r="KZA65" s="43"/>
      <c r="KZB65" s="30"/>
      <c r="KZC65" s="66"/>
      <c r="KZD65" s="67"/>
      <c r="KZE65" s="30"/>
      <c r="KZF65" s="30"/>
      <c r="KZG65" s="43"/>
      <c r="KZH65" s="30"/>
      <c r="KZI65" s="66"/>
      <c r="KZJ65" s="67"/>
      <c r="KZK65" s="30"/>
      <c r="KZL65" s="30"/>
      <c r="KZM65" s="43"/>
      <c r="KZN65" s="30"/>
      <c r="KZO65" s="66"/>
      <c r="KZP65" s="67"/>
      <c r="KZQ65" s="30"/>
      <c r="KZR65" s="30"/>
      <c r="KZS65" s="43"/>
      <c r="KZT65" s="30"/>
      <c r="KZU65" s="66"/>
      <c r="KZV65" s="67"/>
      <c r="KZW65" s="30"/>
      <c r="KZX65" s="30"/>
      <c r="KZY65" s="43"/>
      <c r="KZZ65" s="30"/>
      <c r="LAA65" s="66"/>
      <c r="LAB65" s="67"/>
      <c r="LAC65" s="30"/>
      <c r="LAD65" s="30"/>
      <c r="LAE65" s="43"/>
      <c r="LAF65" s="30"/>
      <c r="LAG65" s="66"/>
      <c r="LAH65" s="67"/>
      <c r="LAI65" s="30"/>
      <c r="LAJ65" s="30"/>
      <c r="LAK65" s="43"/>
      <c r="LAL65" s="30"/>
      <c r="LAM65" s="66"/>
      <c r="LAN65" s="67"/>
      <c r="LAO65" s="30"/>
      <c r="LAP65" s="30"/>
      <c r="LAQ65" s="43"/>
      <c r="LAR65" s="30"/>
      <c r="LAS65" s="66"/>
      <c r="LAT65" s="67"/>
      <c r="LAU65" s="30"/>
      <c r="LAV65" s="30"/>
      <c r="LAW65" s="43"/>
      <c r="LAX65" s="30"/>
      <c r="LAY65" s="66"/>
      <c r="LAZ65" s="67"/>
      <c r="LBA65" s="30"/>
      <c r="LBB65" s="30"/>
      <c r="LBC65" s="43"/>
      <c r="LBD65" s="30"/>
      <c r="LBE65" s="66"/>
      <c r="LBF65" s="67"/>
      <c r="LBG65" s="30"/>
      <c r="LBH65" s="30"/>
      <c r="LBI65" s="43"/>
      <c r="LBJ65" s="30"/>
      <c r="LBK65" s="66"/>
      <c r="LBL65" s="67"/>
      <c r="LBM65" s="30"/>
      <c r="LBN65" s="30"/>
      <c r="LBO65" s="43"/>
      <c r="LBP65" s="30"/>
      <c r="LBQ65" s="66"/>
      <c r="LBR65" s="67"/>
      <c r="LBS65" s="30"/>
      <c r="LBT65" s="30"/>
      <c r="LBU65" s="43"/>
      <c r="LBV65" s="30"/>
      <c r="LBW65" s="66"/>
      <c r="LBX65" s="67"/>
      <c r="LBY65" s="30"/>
      <c r="LBZ65" s="30"/>
      <c r="LCA65" s="43"/>
      <c r="LCB65" s="30"/>
      <c r="LCC65" s="66"/>
      <c r="LCD65" s="67"/>
      <c r="LCE65" s="30"/>
      <c r="LCF65" s="30"/>
      <c r="LCG65" s="43"/>
      <c r="LCH65" s="30"/>
      <c r="LCI65" s="66"/>
      <c r="LCJ65" s="67"/>
      <c r="LCK65" s="30"/>
      <c r="LCL65" s="30"/>
      <c r="LCM65" s="43"/>
      <c r="LCN65" s="30"/>
      <c r="LCO65" s="66"/>
      <c r="LCP65" s="67"/>
      <c r="LCQ65" s="30"/>
      <c r="LCR65" s="30"/>
      <c r="LCS65" s="43"/>
      <c r="LCT65" s="30"/>
      <c r="LCU65" s="66"/>
      <c r="LCV65" s="67"/>
      <c r="LCW65" s="30"/>
      <c r="LCX65" s="30"/>
      <c r="LCY65" s="43"/>
      <c r="LCZ65" s="30"/>
      <c r="LDA65" s="66"/>
      <c r="LDB65" s="67"/>
      <c r="LDC65" s="30"/>
      <c r="LDD65" s="30"/>
      <c r="LDE65" s="43"/>
      <c r="LDF65" s="30"/>
      <c r="LDG65" s="66"/>
      <c r="LDH65" s="67"/>
      <c r="LDI65" s="30"/>
      <c r="LDJ65" s="30"/>
      <c r="LDK65" s="43"/>
      <c r="LDL65" s="30"/>
      <c r="LDM65" s="66"/>
      <c r="LDN65" s="67"/>
      <c r="LDO65" s="30"/>
      <c r="LDP65" s="30"/>
      <c r="LDQ65" s="43"/>
      <c r="LDR65" s="30"/>
      <c r="LDS65" s="66"/>
      <c r="LDT65" s="67"/>
      <c r="LDU65" s="30"/>
      <c r="LDV65" s="30"/>
      <c r="LDW65" s="43"/>
      <c r="LDX65" s="30"/>
      <c r="LDY65" s="66"/>
      <c r="LDZ65" s="67"/>
      <c r="LEA65" s="30"/>
      <c r="LEB65" s="30"/>
      <c r="LEC65" s="43"/>
      <c r="LED65" s="30"/>
      <c r="LEE65" s="66"/>
      <c r="LEF65" s="67"/>
      <c r="LEG65" s="30"/>
      <c r="LEH65" s="30"/>
      <c r="LEI65" s="43"/>
      <c r="LEJ65" s="30"/>
      <c r="LEK65" s="66"/>
      <c r="LEL65" s="67"/>
      <c r="LEM65" s="30"/>
      <c r="LEN65" s="30"/>
      <c r="LEO65" s="43"/>
      <c r="LEP65" s="30"/>
      <c r="LEQ65" s="66"/>
      <c r="LER65" s="67"/>
      <c r="LES65" s="30"/>
      <c r="LET65" s="30"/>
      <c r="LEU65" s="43"/>
      <c r="LEV65" s="30"/>
      <c r="LEW65" s="66"/>
      <c r="LEX65" s="67"/>
      <c r="LEY65" s="30"/>
      <c r="LEZ65" s="30"/>
      <c r="LFA65" s="43"/>
      <c r="LFB65" s="30"/>
      <c r="LFC65" s="66"/>
      <c r="LFD65" s="67"/>
      <c r="LFE65" s="30"/>
      <c r="LFF65" s="30"/>
      <c r="LFG65" s="43"/>
      <c r="LFH65" s="30"/>
      <c r="LFI65" s="66"/>
      <c r="LFJ65" s="67"/>
      <c r="LFK65" s="30"/>
      <c r="LFL65" s="30"/>
      <c r="LFM65" s="43"/>
      <c r="LFN65" s="30"/>
      <c r="LFO65" s="66"/>
      <c r="LFP65" s="67"/>
      <c r="LFQ65" s="30"/>
      <c r="LFR65" s="30"/>
      <c r="LFS65" s="43"/>
      <c r="LFT65" s="30"/>
      <c r="LFU65" s="66"/>
      <c r="LFV65" s="67"/>
      <c r="LFW65" s="30"/>
      <c r="LFX65" s="30"/>
      <c r="LFY65" s="43"/>
      <c r="LFZ65" s="30"/>
      <c r="LGA65" s="66"/>
      <c r="LGB65" s="67"/>
      <c r="LGC65" s="30"/>
      <c r="LGD65" s="30"/>
      <c r="LGE65" s="43"/>
      <c r="LGF65" s="30"/>
      <c r="LGG65" s="66"/>
      <c r="LGH65" s="67"/>
      <c r="LGI65" s="30"/>
      <c r="LGJ65" s="30"/>
      <c r="LGK65" s="43"/>
      <c r="LGL65" s="30"/>
      <c r="LGM65" s="66"/>
      <c r="LGN65" s="67"/>
      <c r="LGO65" s="30"/>
      <c r="LGP65" s="30"/>
      <c r="LGQ65" s="43"/>
      <c r="LGR65" s="30"/>
      <c r="LGS65" s="66"/>
      <c r="LGT65" s="67"/>
      <c r="LGU65" s="30"/>
      <c r="LGV65" s="30"/>
      <c r="LGW65" s="43"/>
      <c r="LGX65" s="30"/>
      <c r="LGY65" s="66"/>
      <c r="LGZ65" s="67"/>
      <c r="LHA65" s="30"/>
      <c r="LHB65" s="30"/>
      <c r="LHC65" s="43"/>
      <c r="LHD65" s="30"/>
      <c r="LHE65" s="66"/>
      <c r="LHF65" s="67"/>
      <c r="LHG65" s="30"/>
      <c r="LHH65" s="30"/>
      <c r="LHI65" s="43"/>
      <c r="LHJ65" s="30"/>
      <c r="LHK65" s="66"/>
      <c r="LHL65" s="67"/>
      <c r="LHM65" s="30"/>
      <c r="LHN65" s="30"/>
      <c r="LHO65" s="43"/>
      <c r="LHP65" s="30"/>
      <c r="LHQ65" s="66"/>
      <c r="LHR65" s="67"/>
      <c r="LHS65" s="30"/>
      <c r="LHT65" s="30"/>
      <c r="LHU65" s="43"/>
      <c r="LHV65" s="30"/>
      <c r="LHW65" s="66"/>
      <c r="LHX65" s="67"/>
      <c r="LHY65" s="30"/>
      <c r="LHZ65" s="30"/>
      <c r="LIA65" s="43"/>
      <c r="LIB65" s="30"/>
      <c r="LIC65" s="66"/>
      <c r="LID65" s="67"/>
      <c r="LIE65" s="30"/>
      <c r="LIF65" s="30"/>
      <c r="LIG65" s="43"/>
      <c r="LIH65" s="30"/>
      <c r="LII65" s="66"/>
      <c r="LIJ65" s="67"/>
      <c r="LIK65" s="30"/>
      <c r="LIL65" s="30"/>
      <c r="LIM65" s="43"/>
      <c r="LIN65" s="30"/>
      <c r="LIO65" s="66"/>
      <c r="LIP65" s="67"/>
      <c r="LIQ65" s="30"/>
      <c r="LIR65" s="30"/>
      <c r="LIS65" s="43"/>
      <c r="LIT65" s="30"/>
      <c r="LIU65" s="66"/>
      <c r="LIV65" s="67"/>
      <c r="LIW65" s="30"/>
      <c r="LIX65" s="30"/>
      <c r="LIY65" s="43"/>
      <c r="LIZ65" s="30"/>
      <c r="LJA65" s="66"/>
      <c r="LJB65" s="67"/>
      <c r="LJC65" s="30"/>
      <c r="LJD65" s="30"/>
      <c r="LJE65" s="43"/>
      <c r="LJF65" s="30"/>
      <c r="LJG65" s="66"/>
      <c r="LJH65" s="67"/>
      <c r="LJI65" s="30"/>
      <c r="LJJ65" s="30"/>
      <c r="LJK65" s="43"/>
      <c r="LJL65" s="30"/>
      <c r="LJM65" s="66"/>
      <c r="LJN65" s="67"/>
      <c r="LJO65" s="30"/>
      <c r="LJP65" s="30"/>
      <c r="LJQ65" s="43"/>
      <c r="LJR65" s="30"/>
      <c r="LJS65" s="66"/>
      <c r="LJT65" s="67"/>
      <c r="LJU65" s="30"/>
      <c r="LJV65" s="30"/>
      <c r="LJW65" s="43"/>
      <c r="LJX65" s="30"/>
      <c r="LJY65" s="66"/>
      <c r="LJZ65" s="67"/>
      <c r="LKA65" s="30"/>
      <c r="LKB65" s="30"/>
      <c r="LKC65" s="43"/>
      <c r="LKD65" s="30"/>
      <c r="LKE65" s="66"/>
      <c r="LKF65" s="67"/>
      <c r="LKG65" s="30"/>
      <c r="LKH65" s="30"/>
      <c r="LKI65" s="43"/>
      <c r="LKJ65" s="30"/>
      <c r="LKK65" s="66"/>
      <c r="LKL65" s="67"/>
      <c r="LKM65" s="30"/>
      <c r="LKN65" s="30"/>
      <c r="LKO65" s="43"/>
      <c r="LKP65" s="30"/>
      <c r="LKQ65" s="66"/>
      <c r="LKR65" s="67"/>
      <c r="LKS65" s="30"/>
      <c r="LKT65" s="30"/>
      <c r="LKU65" s="43"/>
      <c r="LKV65" s="30"/>
      <c r="LKW65" s="66"/>
      <c r="LKX65" s="67"/>
      <c r="LKY65" s="30"/>
      <c r="LKZ65" s="30"/>
      <c r="LLA65" s="43"/>
      <c r="LLB65" s="30"/>
      <c r="LLC65" s="66"/>
      <c r="LLD65" s="67"/>
      <c r="LLE65" s="30"/>
      <c r="LLF65" s="30"/>
      <c r="LLG65" s="43"/>
      <c r="LLH65" s="30"/>
      <c r="LLI65" s="66"/>
      <c r="LLJ65" s="67"/>
      <c r="LLK65" s="30"/>
      <c r="LLL65" s="30"/>
      <c r="LLM65" s="43"/>
      <c r="LLN65" s="30"/>
      <c r="LLO65" s="66"/>
      <c r="LLP65" s="67"/>
      <c r="LLQ65" s="30"/>
      <c r="LLR65" s="30"/>
      <c r="LLS65" s="43"/>
      <c r="LLT65" s="30"/>
      <c r="LLU65" s="66"/>
      <c r="LLV65" s="67"/>
      <c r="LLW65" s="30"/>
      <c r="LLX65" s="30"/>
      <c r="LLY65" s="43"/>
      <c r="LLZ65" s="30"/>
      <c r="LMA65" s="66"/>
      <c r="LMB65" s="67"/>
      <c r="LMC65" s="30"/>
      <c r="LMD65" s="30"/>
      <c r="LME65" s="43"/>
      <c r="LMF65" s="30"/>
      <c r="LMG65" s="66"/>
      <c r="LMH65" s="67"/>
      <c r="LMI65" s="30"/>
      <c r="LMJ65" s="30"/>
      <c r="LMK65" s="43"/>
      <c r="LML65" s="30"/>
      <c r="LMM65" s="66"/>
      <c r="LMN65" s="67"/>
      <c r="LMO65" s="30"/>
      <c r="LMP65" s="30"/>
      <c r="LMQ65" s="43"/>
      <c r="LMR65" s="30"/>
      <c r="LMS65" s="66"/>
      <c r="LMT65" s="67"/>
      <c r="LMU65" s="30"/>
      <c r="LMV65" s="30"/>
      <c r="LMW65" s="43"/>
      <c r="LMX65" s="30"/>
      <c r="LMY65" s="66"/>
      <c r="LMZ65" s="67"/>
      <c r="LNA65" s="30"/>
      <c r="LNB65" s="30"/>
      <c r="LNC65" s="43"/>
      <c r="LND65" s="30"/>
      <c r="LNE65" s="66"/>
      <c r="LNF65" s="67"/>
      <c r="LNG65" s="30"/>
      <c r="LNH65" s="30"/>
      <c r="LNI65" s="43"/>
      <c r="LNJ65" s="30"/>
      <c r="LNK65" s="66"/>
      <c r="LNL65" s="67"/>
      <c r="LNM65" s="30"/>
      <c r="LNN65" s="30"/>
      <c r="LNO65" s="43"/>
      <c r="LNP65" s="30"/>
      <c r="LNQ65" s="66"/>
      <c r="LNR65" s="67"/>
      <c r="LNS65" s="30"/>
      <c r="LNT65" s="30"/>
      <c r="LNU65" s="43"/>
      <c r="LNV65" s="30"/>
      <c r="LNW65" s="66"/>
      <c r="LNX65" s="67"/>
      <c r="LNY65" s="30"/>
      <c r="LNZ65" s="30"/>
      <c r="LOA65" s="43"/>
      <c r="LOB65" s="30"/>
      <c r="LOC65" s="66"/>
      <c r="LOD65" s="67"/>
      <c r="LOE65" s="30"/>
      <c r="LOF65" s="30"/>
      <c r="LOG65" s="43"/>
      <c r="LOH65" s="30"/>
      <c r="LOI65" s="66"/>
      <c r="LOJ65" s="67"/>
      <c r="LOK65" s="30"/>
      <c r="LOL65" s="30"/>
      <c r="LOM65" s="43"/>
      <c r="LON65" s="30"/>
      <c r="LOO65" s="66"/>
      <c r="LOP65" s="67"/>
      <c r="LOQ65" s="30"/>
      <c r="LOR65" s="30"/>
      <c r="LOS65" s="43"/>
      <c r="LOT65" s="30"/>
      <c r="LOU65" s="66"/>
      <c r="LOV65" s="67"/>
      <c r="LOW65" s="30"/>
      <c r="LOX65" s="30"/>
      <c r="LOY65" s="43"/>
      <c r="LOZ65" s="30"/>
      <c r="LPA65" s="66"/>
      <c r="LPB65" s="67"/>
      <c r="LPC65" s="30"/>
      <c r="LPD65" s="30"/>
      <c r="LPE65" s="43"/>
      <c r="LPF65" s="30"/>
      <c r="LPG65" s="66"/>
      <c r="LPH65" s="67"/>
      <c r="LPI65" s="30"/>
      <c r="LPJ65" s="30"/>
      <c r="LPK65" s="43"/>
      <c r="LPL65" s="30"/>
      <c r="LPM65" s="66"/>
      <c r="LPN65" s="67"/>
      <c r="LPO65" s="30"/>
      <c r="LPP65" s="30"/>
      <c r="LPQ65" s="43"/>
      <c r="LPR65" s="30"/>
      <c r="LPS65" s="66"/>
      <c r="LPT65" s="67"/>
      <c r="LPU65" s="30"/>
      <c r="LPV65" s="30"/>
      <c r="LPW65" s="43"/>
      <c r="LPX65" s="30"/>
      <c r="LPY65" s="66"/>
      <c r="LPZ65" s="67"/>
      <c r="LQA65" s="30"/>
      <c r="LQB65" s="30"/>
      <c r="LQC65" s="43"/>
      <c r="LQD65" s="30"/>
      <c r="LQE65" s="66"/>
      <c r="LQF65" s="67"/>
      <c r="LQG65" s="30"/>
      <c r="LQH65" s="30"/>
      <c r="LQI65" s="43"/>
      <c r="LQJ65" s="30"/>
      <c r="LQK65" s="66"/>
      <c r="LQL65" s="67"/>
      <c r="LQM65" s="30"/>
      <c r="LQN65" s="30"/>
      <c r="LQO65" s="43"/>
      <c r="LQP65" s="30"/>
      <c r="LQQ65" s="66"/>
      <c r="LQR65" s="67"/>
      <c r="LQS65" s="30"/>
      <c r="LQT65" s="30"/>
      <c r="LQU65" s="43"/>
      <c r="LQV65" s="30"/>
      <c r="LQW65" s="66"/>
      <c r="LQX65" s="67"/>
      <c r="LQY65" s="30"/>
      <c r="LQZ65" s="30"/>
      <c r="LRA65" s="43"/>
      <c r="LRB65" s="30"/>
      <c r="LRC65" s="66"/>
      <c r="LRD65" s="67"/>
      <c r="LRE65" s="30"/>
      <c r="LRF65" s="30"/>
      <c r="LRG65" s="43"/>
      <c r="LRH65" s="30"/>
      <c r="LRI65" s="66"/>
      <c r="LRJ65" s="67"/>
      <c r="LRK65" s="30"/>
      <c r="LRL65" s="30"/>
      <c r="LRM65" s="43"/>
      <c r="LRN65" s="30"/>
      <c r="LRO65" s="66"/>
      <c r="LRP65" s="67"/>
      <c r="LRQ65" s="30"/>
      <c r="LRR65" s="30"/>
      <c r="LRS65" s="43"/>
      <c r="LRT65" s="30"/>
      <c r="LRU65" s="66"/>
      <c r="LRV65" s="67"/>
      <c r="LRW65" s="30"/>
      <c r="LRX65" s="30"/>
      <c r="LRY65" s="43"/>
      <c r="LRZ65" s="30"/>
      <c r="LSA65" s="66"/>
      <c r="LSB65" s="67"/>
      <c r="LSC65" s="30"/>
      <c r="LSD65" s="30"/>
      <c r="LSE65" s="43"/>
      <c r="LSF65" s="30"/>
      <c r="LSG65" s="66"/>
      <c r="LSH65" s="67"/>
      <c r="LSI65" s="30"/>
      <c r="LSJ65" s="30"/>
      <c r="LSK65" s="43"/>
      <c r="LSL65" s="30"/>
      <c r="LSM65" s="66"/>
      <c r="LSN65" s="67"/>
      <c r="LSO65" s="30"/>
      <c r="LSP65" s="30"/>
      <c r="LSQ65" s="43"/>
      <c r="LSR65" s="30"/>
      <c r="LSS65" s="66"/>
      <c r="LST65" s="67"/>
      <c r="LSU65" s="30"/>
      <c r="LSV65" s="30"/>
      <c r="LSW65" s="43"/>
      <c r="LSX65" s="30"/>
      <c r="LSY65" s="66"/>
      <c r="LSZ65" s="67"/>
      <c r="LTA65" s="30"/>
      <c r="LTB65" s="30"/>
      <c r="LTC65" s="43"/>
      <c r="LTD65" s="30"/>
      <c r="LTE65" s="66"/>
      <c r="LTF65" s="67"/>
      <c r="LTG65" s="30"/>
      <c r="LTH65" s="30"/>
      <c r="LTI65" s="43"/>
      <c r="LTJ65" s="30"/>
      <c r="LTK65" s="66"/>
      <c r="LTL65" s="67"/>
      <c r="LTM65" s="30"/>
      <c r="LTN65" s="30"/>
      <c r="LTO65" s="43"/>
      <c r="LTP65" s="30"/>
      <c r="LTQ65" s="66"/>
      <c r="LTR65" s="67"/>
      <c r="LTS65" s="30"/>
      <c r="LTT65" s="30"/>
      <c r="LTU65" s="43"/>
      <c r="LTV65" s="30"/>
      <c r="LTW65" s="66"/>
      <c r="LTX65" s="67"/>
      <c r="LTY65" s="30"/>
      <c r="LTZ65" s="30"/>
      <c r="LUA65" s="43"/>
      <c r="LUB65" s="30"/>
      <c r="LUC65" s="66"/>
      <c r="LUD65" s="67"/>
      <c r="LUE65" s="30"/>
      <c r="LUF65" s="30"/>
      <c r="LUG65" s="43"/>
      <c r="LUH65" s="30"/>
      <c r="LUI65" s="66"/>
      <c r="LUJ65" s="67"/>
      <c r="LUK65" s="30"/>
      <c r="LUL65" s="30"/>
      <c r="LUM65" s="43"/>
      <c r="LUN65" s="30"/>
      <c r="LUO65" s="66"/>
      <c r="LUP65" s="67"/>
      <c r="LUQ65" s="30"/>
      <c r="LUR65" s="30"/>
      <c r="LUS65" s="43"/>
      <c r="LUT65" s="30"/>
      <c r="LUU65" s="66"/>
      <c r="LUV65" s="67"/>
      <c r="LUW65" s="30"/>
      <c r="LUX65" s="30"/>
      <c r="LUY65" s="43"/>
      <c r="LUZ65" s="30"/>
      <c r="LVA65" s="66"/>
      <c r="LVB65" s="67"/>
      <c r="LVC65" s="30"/>
      <c r="LVD65" s="30"/>
      <c r="LVE65" s="43"/>
      <c r="LVF65" s="30"/>
      <c r="LVG65" s="66"/>
      <c r="LVH65" s="67"/>
      <c r="LVI65" s="30"/>
      <c r="LVJ65" s="30"/>
      <c r="LVK65" s="43"/>
      <c r="LVL65" s="30"/>
      <c r="LVM65" s="66"/>
      <c r="LVN65" s="67"/>
      <c r="LVO65" s="30"/>
      <c r="LVP65" s="30"/>
      <c r="LVQ65" s="43"/>
      <c r="LVR65" s="30"/>
      <c r="LVS65" s="66"/>
      <c r="LVT65" s="67"/>
      <c r="LVU65" s="30"/>
      <c r="LVV65" s="30"/>
      <c r="LVW65" s="43"/>
      <c r="LVX65" s="30"/>
      <c r="LVY65" s="66"/>
      <c r="LVZ65" s="67"/>
      <c r="LWA65" s="30"/>
      <c r="LWB65" s="30"/>
      <c r="LWC65" s="43"/>
      <c r="LWD65" s="30"/>
      <c r="LWE65" s="66"/>
      <c r="LWF65" s="67"/>
      <c r="LWG65" s="30"/>
      <c r="LWH65" s="30"/>
      <c r="LWI65" s="43"/>
      <c r="LWJ65" s="30"/>
      <c r="LWK65" s="66"/>
      <c r="LWL65" s="67"/>
      <c r="LWM65" s="30"/>
      <c r="LWN65" s="30"/>
      <c r="LWO65" s="43"/>
      <c r="LWP65" s="30"/>
      <c r="LWQ65" s="66"/>
      <c r="LWR65" s="67"/>
      <c r="LWS65" s="30"/>
      <c r="LWT65" s="30"/>
      <c r="LWU65" s="43"/>
      <c r="LWV65" s="30"/>
      <c r="LWW65" s="66"/>
      <c r="LWX65" s="67"/>
      <c r="LWY65" s="30"/>
      <c r="LWZ65" s="30"/>
      <c r="LXA65" s="43"/>
      <c r="LXB65" s="30"/>
      <c r="LXC65" s="66"/>
      <c r="LXD65" s="67"/>
      <c r="LXE65" s="30"/>
      <c r="LXF65" s="30"/>
      <c r="LXG65" s="43"/>
      <c r="LXH65" s="30"/>
      <c r="LXI65" s="66"/>
      <c r="LXJ65" s="67"/>
      <c r="LXK65" s="30"/>
      <c r="LXL65" s="30"/>
      <c r="LXM65" s="43"/>
      <c r="LXN65" s="30"/>
      <c r="LXO65" s="66"/>
      <c r="LXP65" s="67"/>
      <c r="LXQ65" s="30"/>
      <c r="LXR65" s="30"/>
      <c r="LXS65" s="43"/>
      <c r="LXT65" s="30"/>
      <c r="LXU65" s="66"/>
      <c r="LXV65" s="67"/>
      <c r="LXW65" s="30"/>
      <c r="LXX65" s="30"/>
      <c r="LXY65" s="43"/>
      <c r="LXZ65" s="30"/>
      <c r="LYA65" s="66"/>
      <c r="LYB65" s="67"/>
      <c r="LYC65" s="30"/>
      <c r="LYD65" s="30"/>
      <c r="LYE65" s="43"/>
      <c r="LYF65" s="30"/>
      <c r="LYG65" s="66"/>
      <c r="LYH65" s="67"/>
      <c r="LYI65" s="30"/>
      <c r="LYJ65" s="30"/>
      <c r="LYK65" s="43"/>
      <c r="LYL65" s="30"/>
      <c r="LYM65" s="66"/>
      <c r="LYN65" s="67"/>
      <c r="LYO65" s="30"/>
      <c r="LYP65" s="30"/>
      <c r="LYQ65" s="43"/>
      <c r="LYR65" s="30"/>
      <c r="LYS65" s="66"/>
      <c r="LYT65" s="67"/>
      <c r="LYU65" s="30"/>
      <c r="LYV65" s="30"/>
      <c r="LYW65" s="43"/>
      <c r="LYX65" s="30"/>
      <c r="LYY65" s="66"/>
      <c r="LYZ65" s="67"/>
      <c r="LZA65" s="30"/>
      <c r="LZB65" s="30"/>
      <c r="LZC65" s="43"/>
      <c r="LZD65" s="30"/>
      <c r="LZE65" s="66"/>
      <c r="LZF65" s="67"/>
      <c r="LZG65" s="30"/>
      <c r="LZH65" s="30"/>
      <c r="LZI65" s="43"/>
      <c r="LZJ65" s="30"/>
      <c r="LZK65" s="66"/>
      <c r="LZL65" s="67"/>
      <c r="LZM65" s="30"/>
      <c r="LZN65" s="30"/>
      <c r="LZO65" s="43"/>
      <c r="LZP65" s="30"/>
      <c r="LZQ65" s="66"/>
      <c r="LZR65" s="67"/>
      <c r="LZS65" s="30"/>
      <c r="LZT65" s="30"/>
      <c r="LZU65" s="43"/>
      <c r="LZV65" s="30"/>
      <c r="LZW65" s="66"/>
      <c r="LZX65" s="67"/>
      <c r="LZY65" s="30"/>
      <c r="LZZ65" s="30"/>
      <c r="MAA65" s="43"/>
      <c r="MAB65" s="30"/>
      <c r="MAC65" s="66"/>
      <c r="MAD65" s="67"/>
      <c r="MAE65" s="30"/>
      <c r="MAF65" s="30"/>
      <c r="MAG65" s="43"/>
      <c r="MAH65" s="30"/>
      <c r="MAI65" s="66"/>
      <c r="MAJ65" s="67"/>
      <c r="MAK65" s="30"/>
      <c r="MAL65" s="30"/>
      <c r="MAM65" s="43"/>
      <c r="MAN65" s="30"/>
      <c r="MAO65" s="66"/>
      <c r="MAP65" s="67"/>
      <c r="MAQ65" s="30"/>
      <c r="MAR65" s="30"/>
      <c r="MAS65" s="43"/>
      <c r="MAT65" s="30"/>
      <c r="MAU65" s="66"/>
      <c r="MAV65" s="67"/>
      <c r="MAW65" s="30"/>
      <c r="MAX65" s="30"/>
      <c r="MAY65" s="43"/>
      <c r="MAZ65" s="30"/>
      <c r="MBA65" s="66"/>
      <c r="MBB65" s="67"/>
      <c r="MBC65" s="30"/>
      <c r="MBD65" s="30"/>
      <c r="MBE65" s="43"/>
      <c r="MBF65" s="30"/>
      <c r="MBG65" s="66"/>
      <c r="MBH65" s="67"/>
      <c r="MBI65" s="30"/>
      <c r="MBJ65" s="30"/>
      <c r="MBK65" s="43"/>
      <c r="MBL65" s="30"/>
      <c r="MBM65" s="66"/>
      <c r="MBN65" s="67"/>
      <c r="MBO65" s="30"/>
      <c r="MBP65" s="30"/>
      <c r="MBQ65" s="43"/>
      <c r="MBR65" s="30"/>
      <c r="MBS65" s="66"/>
      <c r="MBT65" s="67"/>
      <c r="MBU65" s="30"/>
      <c r="MBV65" s="30"/>
      <c r="MBW65" s="43"/>
      <c r="MBX65" s="30"/>
      <c r="MBY65" s="66"/>
      <c r="MBZ65" s="67"/>
      <c r="MCA65" s="30"/>
      <c r="MCB65" s="30"/>
      <c r="MCC65" s="43"/>
      <c r="MCD65" s="30"/>
      <c r="MCE65" s="66"/>
      <c r="MCF65" s="67"/>
      <c r="MCG65" s="30"/>
      <c r="MCH65" s="30"/>
      <c r="MCI65" s="43"/>
      <c r="MCJ65" s="30"/>
      <c r="MCK65" s="66"/>
      <c r="MCL65" s="67"/>
      <c r="MCM65" s="30"/>
      <c r="MCN65" s="30"/>
      <c r="MCO65" s="43"/>
      <c r="MCP65" s="30"/>
      <c r="MCQ65" s="66"/>
      <c r="MCR65" s="67"/>
      <c r="MCS65" s="30"/>
      <c r="MCT65" s="30"/>
      <c r="MCU65" s="43"/>
      <c r="MCV65" s="30"/>
      <c r="MCW65" s="66"/>
      <c r="MCX65" s="67"/>
      <c r="MCY65" s="30"/>
      <c r="MCZ65" s="30"/>
      <c r="MDA65" s="43"/>
      <c r="MDB65" s="30"/>
      <c r="MDC65" s="66"/>
      <c r="MDD65" s="67"/>
      <c r="MDE65" s="30"/>
      <c r="MDF65" s="30"/>
      <c r="MDG65" s="43"/>
      <c r="MDH65" s="30"/>
      <c r="MDI65" s="66"/>
      <c r="MDJ65" s="67"/>
      <c r="MDK65" s="30"/>
      <c r="MDL65" s="30"/>
      <c r="MDM65" s="43"/>
      <c r="MDN65" s="30"/>
      <c r="MDO65" s="66"/>
      <c r="MDP65" s="67"/>
      <c r="MDQ65" s="30"/>
      <c r="MDR65" s="30"/>
      <c r="MDS65" s="43"/>
      <c r="MDT65" s="30"/>
      <c r="MDU65" s="66"/>
      <c r="MDV65" s="67"/>
      <c r="MDW65" s="30"/>
      <c r="MDX65" s="30"/>
      <c r="MDY65" s="43"/>
      <c r="MDZ65" s="30"/>
      <c r="MEA65" s="66"/>
      <c r="MEB65" s="67"/>
      <c r="MEC65" s="30"/>
      <c r="MED65" s="30"/>
      <c r="MEE65" s="43"/>
      <c r="MEF65" s="30"/>
      <c r="MEG65" s="66"/>
      <c r="MEH65" s="67"/>
      <c r="MEI65" s="30"/>
      <c r="MEJ65" s="30"/>
      <c r="MEK65" s="43"/>
      <c r="MEL65" s="30"/>
      <c r="MEM65" s="66"/>
      <c r="MEN65" s="67"/>
      <c r="MEO65" s="30"/>
      <c r="MEP65" s="30"/>
      <c r="MEQ65" s="43"/>
      <c r="MER65" s="30"/>
      <c r="MES65" s="66"/>
      <c r="MET65" s="67"/>
      <c r="MEU65" s="30"/>
      <c r="MEV65" s="30"/>
      <c r="MEW65" s="43"/>
      <c r="MEX65" s="30"/>
      <c r="MEY65" s="66"/>
      <c r="MEZ65" s="67"/>
      <c r="MFA65" s="30"/>
      <c r="MFB65" s="30"/>
      <c r="MFC65" s="43"/>
      <c r="MFD65" s="30"/>
      <c r="MFE65" s="66"/>
      <c r="MFF65" s="67"/>
      <c r="MFG65" s="30"/>
      <c r="MFH65" s="30"/>
      <c r="MFI65" s="43"/>
      <c r="MFJ65" s="30"/>
      <c r="MFK65" s="66"/>
      <c r="MFL65" s="67"/>
      <c r="MFM65" s="30"/>
      <c r="MFN65" s="30"/>
      <c r="MFO65" s="43"/>
      <c r="MFP65" s="30"/>
      <c r="MFQ65" s="66"/>
      <c r="MFR65" s="67"/>
      <c r="MFS65" s="30"/>
      <c r="MFT65" s="30"/>
      <c r="MFU65" s="43"/>
      <c r="MFV65" s="30"/>
      <c r="MFW65" s="66"/>
      <c r="MFX65" s="67"/>
      <c r="MFY65" s="30"/>
      <c r="MFZ65" s="30"/>
      <c r="MGA65" s="43"/>
      <c r="MGB65" s="30"/>
      <c r="MGC65" s="66"/>
      <c r="MGD65" s="67"/>
      <c r="MGE65" s="30"/>
      <c r="MGF65" s="30"/>
      <c r="MGG65" s="43"/>
      <c r="MGH65" s="30"/>
      <c r="MGI65" s="66"/>
      <c r="MGJ65" s="67"/>
      <c r="MGK65" s="30"/>
      <c r="MGL65" s="30"/>
      <c r="MGM65" s="43"/>
      <c r="MGN65" s="30"/>
      <c r="MGO65" s="66"/>
      <c r="MGP65" s="67"/>
      <c r="MGQ65" s="30"/>
      <c r="MGR65" s="30"/>
      <c r="MGS65" s="43"/>
      <c r="MGT65" s="30"/>
      <c r="MGU65" s="66"/>
      <c r="MGV65" s="67"/>
      <c r="MGW65" s="30"/>
      <c r="MGX65" s="30"/>
      <c r="MGY65" s="43"/>
      <c r="MGZ65" s="30"/>
      <c r="MHA65" s="66"/>
      <c r="MHB65" s="67"/>
      <c r="MHC65" s="30"/>
      <c r="MHD65" s="30"/>
      <c r="MHE65" s="43"/>
      <c r="MHF65" s="30"/>
      <c r="MHG65" s="66"/>
      <c r="MHH65" s="67"/>
      <c r="MHI65" s="30"/>
      <c r="MHJ65" s="30"/>
      <c r="MHK65" s="43"/>
      <c r="MHL65" s="30"/>
      <c r="MHM65" s="66"/>
      <c r="MHN65" s="67"/>
      <c r="MHO65" s="30"/>
      <c r="MHP65" s="30"/>
      <c r="MHQ65" s="43"/>
      <c r="MHR65" s="30"/>
      <c r="MHS65" s="66"/>
      <c r="MHT65" s="67"/>
      <c r="MHU65" s="30"/>
      <c r="MHV65" s="30"/>
      <c r="MHW65" s="43"/>
      <c r="MHX65" s="30"/>
      <c r="MHY65" s="66"/>
      <c r="MHZ65" s="67"/>
      <c r="MIA65" s="30"/>
      <c r="MIB65" s="30"/>
      <c r="MIC65" s="43"/>
      <c r="MID65" s="30"/>
      <c r="MIE65" s="66"/>
      <c r="MIF65" s="67"/>
      <c r="MIG65" s="30"/>
      <c r="MIH65" s="30"/>
      <c r="MII65" s="43"/>
      <c r="MIJ65" s="30"/>
      <c r="MIK65" s="66"/>
      <c r="MIL65" s="67"/>
      <c r="MIM65" s="30"/>
      <c r="MIN65" s="30"/>
      <c r="MIO65" s="43"/>
      <c r="MIP65" s="30"/>
      <c r="MIQ65" s="66"/>
      <c r="MIR65" s="67"/>
      <c r="MIS65" s="30"/>
      <c r="MIT65" s="30"/>
      <c r="MIU65" s="43"/>
      <c r="MIV65" s="30"/>
      <c r="MIW65" s="66"/>
      <c r="MIX65" s="67"/>
      <c r="MIY65" s="30"/>
      <c r="MIZ65" s="30"/>
      <c r="MJA65" s="43"/>
      <c r="MJB65" s="30"/>
      <c r="MJC65" s="66"/>
      <c r="MJD65" s="67"/>
      <c r="MJE65" s="30"/>
      <c r="MJF65" s="30"/>
      <c r="MJG65" s="43"/>
      <c r="MJH65" s="30"/>
      <c r="MJI65" s="66"/>
      <c r="MJJ65" s="67"/>
      <c r="MJK65" s="30"/>
      <c r="MJL65" s="30"/>
      <c r="MJM65" s="43"/>
      <c r="MJN65" s="30"/>
      <c r="MJO65" s="66"/>
      <c r="MJP65" s="67"/>
      <c r="MJQ65" s="30"/>
      <c r="MJR65" s="30"/>
      <c r="MJS65" s="43"/>
      <c r="MJT65" s="30"/>
      <c r="MJU65" s="66"/>
      <c r="MJV65" s="67"/>
      <c r="MJW65" s="30"/>
      <c r="MJX65" s="30"/>
      <c r="MJY65" s="43"/>
      <c r="MJZ65" s="30"/>
      <c r="MKA65" s="66"/>
      <c r="MKB65" s="67"/>
      <c r="MKC65" s="30"/>
      <c r="MKD65" s="30"/>
      <c r="MKE65" s="43"/>
      <c r="MKF65" s="30"/>
      <c r="MKG65" s="66"/>
      <c r="MKH65" s="67"/>
      <c r="MKI65" s="30"/>
      <c r="MKJ65" s="30"/>
      <c r="MKK65" s="43"/>
      <c r="MKL65" s="30"/>
      <c r="MKM65" s="66"/>
      <c r="MKN65" s="67"/>
      <c r="MKO65" s="30"/>
      <c r="MKP65" s="30"/>
      <c r="MKQ65" s="43"/>
      <c r="MKR65" s="30"/>
      <c r="MKS65" s="66"/>
      <c r="MKT65" s="67"/>
      <c r="MKU65" s="30"/>
      <c r="MKV65" s="30"/>
      <c r="MKW65" s="43"/>
      <c r="MKX65" s="30"/>
      <c r="MKY65" s="66"/>
      <c r="MKZ65" s="67"/>
      <c r="MLA65" s="30"/>
      <c r="MLB65" s="30"/>
      <c r="MLC65" s="43"/>
      <c r="MLD65" s="30"/>
      <c r="MLE65" s="66"/>
      <c r="MLF65" s="67"/>
      <c r="MLG65" s="30"/>
      <c r="MLH65" s="30"/>
      <c r="MLI65" s="43"/>
      <c r="MLJ65" s="30"/>
      <c r="MLK65" s="66"/>
      <c r="MLL65" s="67"/>
      <c r="MLM65" s="30"/>
      <c r="MLN65" s="30"/>
      <c r="MLO65" s="43"/>
      <c r="MLP65" s="30"/>
      <c r="MLQ65" s="66"/>
      <c r="MLR65" s="67"/>
      <c r="MLS65" s="30"/>
      <c r="MLT65" s="30"/>
      <c r="MLU65" s="43"/>
      <c r="MLV65" s="30"/>
      <c r="MLW65" s="66"/>
      <c r="MLX65" s="67"/>
      <c r="MLY65" s="30"/>
      <c r="MLZ65" s="30"/>
      <c r="MMA65" s="43"/>
      <c r="MMB65" s="30"/>
      <c r="MMC65" s="66"/>
      <c r="MMD65" s="67"/>
      <c r="MME65" s="30"/>
      <c r="MMF65" s="30"/>
      <c r="MMG65" s="43"/>
      <c r="MMH65" s="30"/>
      <c r="MMI65" s="66"/>
      <c r="MMJ65" s="67"/>
      <c r="MMK65" s="30"/>
      <c r="MML65" s="30"/>
      <c r="MMM65" s="43"/>
      <c r="MMN65" s="30"/>
      <c r="MMO65" s="66"/>
      <c r="MMP65" s="67"/>
      <c r="MMQ65" s="30"/>
      <c r="MMR65" s="30"/>
      <c r="MMS65" s="43"/>
      <c r="MMT65" s="30"/>
      <c r="MMU65" s="66"/>
      <c r="MMV65" s="67"/>
      <c r="MMW65" s="30"/>
      <c r="MMX65" s="30"/>
      <c r="MMY65" s="43"/>
      <c r="MMZ65" s="30"/>
      <c r="MNA65" s="66"/>
      <c r="MNB65" s="67"/>
      <c r="MNC65" s="30"/>
      <c r="MND65" s="30"/>
      <c r="MNE65" s="43"/>
      <c r="MNF65" s="30"/>
      <c r="MNG65" s="66"/>
      <c r="MNH65" s="67"/>
      <c r="MNI65" s="30"/>
      <c r="MNJ65" s="30"/>
      <c r="MNK65" s="43"/>
      <c r="MNL65" s="30"/>
      <c r="MNM65" s="66"/>
      <c r="MNN65" s="67"/>
      <c r="MNO65" s="30"/>
      <c r="MNP65" s="30"/>
      <c r="MNQ65" s="43"/>
      <c r="MNR65" s="30"/>
      <c r="MNS65" s="66"/>
      <c r="MNT65" s="67"/>
      <c r="MNU65" s="30"/>
      <c r="MNV65" s="30"/>
      <c r="MNW65" s="43"/>
      <c r="MNX65" s="30"/>
      <c r="MNY65" s="66"/>
      <c r="MNZ65" s="67"/>
      <c r="MOA65" s="30"/>
      <c r="MOB65" s="30"/>
      <c r="MOC65" s="43"/>
      <c r="MOD65" s="30"/>
      <c r="MOE65" s="66"/>
      <c r="MOF65" s="67"/>
      <c r="MOG65" s="30"/>
      <c r="MOH65" s="30"/>
      <c r="MOI65" s="43"/>
      <c r="MOJ65" s="30"/>
      <c r="MOK65" s="66"/>
      <c r="MOL65" s="67"/>
      <c r="MOM65" s="30"/>
      <c r="MON65" s="30"/>
      <c r="MOO65" s="43"/>
      <c r="MOP65" s="30"/>
      <c r="MOQ65" s="66"/>
      <c r="MOR65" s="67"/>
      <c r="MOS65" s="30"/>
      <c r="MOT65" s="30"/>
      <c r="MOU65" s="43"/>
      <c r="MOV65" s="30"/>
      <c r="MOW65" s="66"/>
      <c r="MOX65" s="67"/>
      <c r="MOY65" s="30"/>
      <c r="MOZ65" s="30"/>
      <c r="MPA65" s="43"/>
      <c r="MPB65" s="30"/>
      <c r="MPC65" s="66"/>
      <c r="MPD65" s="67"/>
      <c r="MPE65" s="30"/>
      <c r="MPF65" s="30"/>
      <c r="MPG65" s="43"/>
      <c r="MPH65" s="30"/>
      <c r="MPI65" s="66"/>
      <c r="MPJ65" s="67"/>
      <c r="MPK65" s="30"/>
      <c r="MPL65" s="30"/>
      <c r="MPM65" s="43"/>
      <c r="MPN65" s="30"/>
      <c r="MPO65" s="66"/>
      <c r="MPP65" s="67"/>
      <c r="MPQ65" s="30"/>
      <c r="MPR65" s="30"/>
      <c r="MPS65" s="43"/>
      <c r="MPT65" s="30"/>
      <c r="MPU65" s="66"/>
      <c r="MPV65" s="67"/>
      <c r="MPW65" s="30"/>
      <c r="MPX65" s="30"/>
      <c r="MPY65" s="43"/>
      <c r="MPZ65" s="30"/>
      <c r="MQA65" s="66"/>
      <c r="MQB65" s="67"/>
      <c r="MQC65" s="30"/>
      <c r="MQD65" s="30"/>
      <c r="MQE65" s="43"/>
      <c r="MQF65" s="30"/>
      <c r="MQG65" s="66"/>
      <c r="MQH65" s="67"/>
      <c r="MQI65" s="30"/>
      <c r="MQJ65" s="30"/>
      <c r="MQK65" s="43"/>
      <c r="MQL65" s="30"/>
      <c r="MQM65" s="66"/>
      <c r="MQN65" s="67"/>
      <c r="MQO65" s="30"/>
      <c r="MQP65" s="30"/>
      <c r="MQQ65" s="43"/>
      <c r="MQR65" s="30"/>
      <c r="MQS65" s="66"/>
      <c r="MQT65" s="67"/>
      <c r="MQU65" s="30"/>
      <c r="MQV65" s="30"/>
      <c r="MQW65" s="43"/>
      <c r="MQX65" s="30"/>
      <c r="MQY65" s="66"/>
      <c r="MQZ65" s="67"/>
      <c r="MRA65" s="30"/>
      <c r="MRB65" s="30"/>
      <c r="MRC65" s="43"/>
      <c r="MRD65" s="30"/>
      <c r="MRE65" s="66"/>
      <c r="MRF65" s="67"/>
      <c r="MRG65" s="30"/>
      <c r="MRH65" s="30"/>
      <c r="MRI65" s="43"/>
      <c r="MRJ65" s="30"/>
      <c r="MRK65" s="66"/>
      <c r="MRL65" s="67"/>
      <c r="MRM65" s="30"/>
      <c r="MRN65" s="30"/>
      <c r="MRO65" s="43"/>
      <c r="MRP65" s="30"/>
      <c r="MRQ65" s="66"/>
      <c r="MRR65" s="67"/>
      <c r="MRS65" s="30"/>
      <c r="MRT65" s="30"/>
      <c r="MRU65" s="43"/>
      <c r="MRV65" s="30"/>
      <c r="MRW65" s="66"/>
      <c r="MRX65" s="67"/>
      <c r="MRY65" s="30"/>
      <c r="MRZ65" s="30"/>
      <c r="MSA65" s="43"/>
      <c r="MSB65" s="30"/>
      <c r="MSC65" s="66"/>
      <c r="MSD65" s="67"/>
      <c r="MSE65" s="30"/>
      <c r="MSF65" s="30"/>
      <c r="MSG65" s="43"/>
      <c r="MSH65" s="30"/>
      <c r="MSI65" s="66"/>
      <c r="MSJ65" s="67"/>
      <c r="MSK65" s="30"/>
      <c r="MSL65" s="30"/>
      <c r="MSM65" s="43"/>
      <c r="MSN65" s="30"/>
      <c r="MSO65" s="66"/>
      <c r="MSP65" s="67"/>
      <c r="MSQ65" s="30"/>
      <c r="MSR65" s="30"/>
      <c r="MSS65" s="43"/>
      <c r="MST65" s="30"/>
      <c r="MSU65" s="66"/>
      <c r="MSV65" s="67"/>
      <c r="MSW65" s="30"/>
      <c r="MSX65" s="30"/>
      <c r="MSY65" s="43"/>
      <c r="MSZ65" s="30"/>
      <c r="MTA65" s="66"/>
      <c r="MTB65" s="67"/>
      <c r="MTC65" s="30"/>
      <c r="MTD65" s="30"/>
      <c r="MTE65" s="43"/>
      <c r="MTF65" s="30"/>
      <c r="MTG65" s="66"/>
      <c r="MTH65" s="67"/>
      <c r="MTI65" s="30"/>
      <c r="MTJ65" s="30"/>
      <c r="MTK65" s="43"/>
      <c r="MTL65" s="30"/>
      <c r="MTM65" s="66"/>
      <c r="MTN65" s="67"/>
      <c r="MTO65" s="30"/>
      <c r="MTP65" s="30"/>
      <c r="MTQ65" s="43"/>
      <c r="MTR65" s="30"/>
      <c r="MTS65" s="66"/>
      <c r="MTT65" s="67"/>
      <c r="MTU65" s="30"/>
      <c r="MTV65" s="30"/>
      <c r="MTW65" s="43"/>
      <c r="MTX65" s="30"/>
      <c r="MTY65" s="66"/>
      <c r="MTZ65" s="67"/>
      <c r="MUA65" s="30"/>
      <c r="MUB65" s="30"/>
      <c r="MUC65" s="43"/>
      <c r="MUD65" s="30"/>
      <c r="MUE65" s="66"/>
      <c r="MUF65" s="67"/>
      <c r="MUG65" s="30"/>
      <c r="MUH65" s="30"/>
      <c r="MUI65" s="43"/>
      <c r="MUJ65" s="30"/>
      <c r="MUK65" s="66"/>
      <c r="MUL65" s="67"/>
      <c r="MUM65" s="30"/>
      <c r="MUN65" s="30"/>
      <c r="MUO65" s="43"/>
      <c r="MUP65" s="30"/>
      <c r="MUQ65" s="66"/>
      <c r="MUR65" s="67"/>
      <c r="MUS65" s="30"/>
      <c r="MUT65" s="30"/>
      <c r="MUU65" s="43"/>
      <c r="MUV65" s="30"/>
      <c r="MUW65" s="66"/>
      <c r="MUX65" s="67"/>
      <c r="MUY65" s="30"/>
      <c r="MUZ65" s="30"/>
      <c r="MVA65" s="43"/>
      <c r="MVB65" s="30"/>
      <c r="MVC65" s="66"/>
      <c r="MVD65" s="67"/>
      <c r="MVE65" s="30"/>
      <c r="MVF65" s="30"/>
      <c r="MVG65" s="43"/>
      <c r="MVH65" s="30"/>
      <c r="MVI65" s="66"/>
      <c r="MVJ65" s="67"/>
      <c r="MVK65" s="30"/>
      <c r="MVL65" s="30"/>
      <c r="MVM65" s="43"/>
      <c r="MVN65" s="30"/>
      <c r="MVO65" s="66"/>
      <c r="MVP65" s="67"/>
      <c r="MVQ65" s="30"/>
      <c r="MVR65" s="30"/>
      <c r="MVS65" s="43"/>
      <c r="MVT65" s="30"/>
      <c r="MVU65" s="66"/>
      <c r="MVV65" s="67"/>
      <c r="MVW65" s="30"/>
      <c r="MVX65" s="30"/>
      <c r="MVY65" s="43"/>
      <c r="MVZ65" s="30"/>
      <c r="MWA65" s="66"/>
      <c r="MWB65" s="67"/>
      <c r="MWC65" s="30"/>
      <c r="MWD65" s="30"/>
      <c r="MWE65" s="43"/>
      <c r="MWF65" s="30"/>
      <c r="MWG65" s="66"/>
      <c r="MWH65" s="67"/>
      <c r="MWI65" s="30"/>
      <c r="MWJ65" s="30"/>
      <c r="MWK65" s="43"/>
      <c r="MWL65" s="30"/>
      <c r="MWM65" s="66"/>
      <c r="MWN65" s="67"/>
      <c r="MWO65" s="30"/>
      <c r="MWP65" s="30"/>
      <c r="MWQ65" s="43"/>
      <c r="MWR65" s="30"/>
      <c r="MWS65" s="66"/>
      <c r="MWT65" s="67"/>
      <c r="MWU65" s="30"/>
      <c r="MWV65" s="30"/>
      <c r="MWW65" s="43"/>
      <c r="MWX65" s="30"/>
      <c r="MWY65" s="66"/>
      <c r="MWZ65" s="67"/>
      <c r="MXA65" s="30"/>
      <c r="MXB65" s="30"/>
      <c r="MXC65" s="43"/>
      <c r="MXD65" s="30"/>
      <c r="MXE65" s="66"/>
      <c r="MXF65" s="67"/>
      <c r="MXG65" s="30"/>
      <c r="MXH65" s="30"/>
      <c r="MXI65" s="43"/>
      <c r="MXJ65" s="30"/>
      <c r="MXK65" s="66"/>
      <c r="MXL65" s="67"/>
      <c r="MXM65" s="30"/>
      <c r="MXN65" s="30"/>
      <c r="MXO65" s="43"/>
      <c r="MXP65" s="30"/>
      <c r="MXQ65" s="66"/>
      <c r="MXR65" s="67"/>
      <c r="MXS65" s="30"/>
      <c r="MXT65" s="30"/>
      <c r="MXU65" s="43"/>
      <c r="MXV65" s="30"/>
      <c r="MXW65" s="66"/>
      <c r="MXX65" s="67"/>
      <c r="MXY65" s="30"/>
      <c r="MXZ65" s="30"/>
      <c r="MYA65" s="43"/>
      <c r="MYB65" s="30"/>
      <c r="MYC65" s="66"/>
      <c r="MYD65" s="67"/>
      <c r="MYE65" s="30"/>
      <c r="MYF65" s="30"/>
      <c r="MYG65" s="43"/>
      <c r="MYH65" s="30"/>
      <c r="MYI65" s="66"/>
      <c r="MYJ65" s="67"/>
      <c r="MYK65" s="30"/>
      <c r="MYL65" s="30"/>
      <c r="MYM65" s="43"/>
      <c r="MYN65" s="30"/>
      <c r="MYO65" s="66"/>
      <c r="MYP65" s="67"/>
      <c r="MYQ65" s="30"/>
      <c r="MYR65" s="30"/>
      <c r="MYS65" s="43"/>
      <c r="MYT65" s="30"/>
      <c r="MYU65" s="66"/>
      <c r="MYV65" s="67"/>
      <c r="MYW65" s="30"/>
      <c r="MYX65" s="30"/>
      <c r="MYY65" s="43"/>
      <c r="MYZ65" s="30"/>
      <c r="MZA65" s="66"/>
      <c r="MZB65" s="67"/>
      <c r="MZC65" s="30"/>
      <c r="MZD65" s="30"/>
      <c r="MZE65" s="43"/>
      <c r="MZF65" s="30"/>
      <c r="MZG65" s="66"/>
      <c r="MZH65" s="67"/>
      <c r="MZI65" s="30"/>
      <c r="MZJ65" s="30"/>
      <c r="MZK65" s="43"/>
      <c r="MZL65" s="30"/>
      <c r="MZM65" s="66"/>
      <c r="MZN65" s="67"/>
      <c r="MZO65" s="30"/>
      <c r="MZP65" s="30"/>
      <c r="MZQ65" s="43"/>
      <c r="MZR65" s="30"/>
      <c r="MZS65" s="66"/>
      <c r="MZT65" s="67"/>
      <c r="MZU65" s="30"/>
      <c r="MZV65" s="30"/>
      <c r="MZW65" s="43"/>
      <c r="MZX65" s="30"/>
      <c r="MZY65" s="66"/>
      <c r="MZZ65" s="67"/>
      <c r="NAA65" s="30"/>
      <c r="NAB65" s="30"/>
      <c r="NAC65" s="43"/>
      <c r="NAD65" s="30"/>
      <c r="NAE65" s="66"/>
      <c r="NAF65" s="67"/>
      <c r="NAG65" s="30"/>
      <c r="NAH65" s="30"/>
      <c r="NAI65" s="43"/>
      <c r="NAJ65" s="30"/>
      <c r="NAK65" s="66"/>
      <c r="NAL65" s="67"/>
      <c r="NAM65" s="30"/>
      <c r="NAN65" s="30"/>
      <c r="NAO65" s="43"/>
      <c r="NAP65" s="30"/>
      <c r="NAQ65" s="66"/>
      <c r="NAR65" s="67"/>
      <c r="NAS65" s="30"/>
      <c r="NAT65" s="30"/>
      <c r="NAU65" s="43"/>
      <c r="NAV65" s="30"/>
      <c r="NAW65" s="66"/>
      <c r="NAX65" s="67"/>
      <c r="NAY65" s="30"/>
      <c r="NAZ65" s="30"/>
      <c r="NBA65" s="43"/>
      <c r="NBB65" s="30"/>
      <c r="NBC65" s="66"/>
      <c r="NBD65" s="67"/>
      <c r="NBE65" s="30"/>
      <c r="NBF65" s="30"/>
      <c r="NBG65" s="43"/>
      <c r="NBH65" s="30"/>
      <c r="NBI65" s="66"/>
      <c r="NBJ65" s="67"/>
      <c r="NBK65" s="30"/>
      <c r="NBL65" s="30"/>
      <c r="NBM65" s="43"/>
      <c r="NBN65" s="30"/>
      <c r="NBO65" s="66"/>
      <c r="NBP65" s="67"/>
      <c r="NBQ65" s="30"/>
      <c r="NBR65" s="30"/>
      <c r="NBS65" s="43"/>
      <c r="NBT65" s="30"/>
      <c r="NBU65" s="66"/>
      <c r="NBV65" s="67"/>
      <c r="NBW65" s="30"/>
      <c r="NBX65" s="30"/>
      <c r="NBY65" s="43"/>
      <c r="NBZ65" s="30"/>
      <c r="NCA65" s="66"/>
      <c r="NCB65" s="67"/>
      <c r="NCC65" s="30"/>
      <c r="NCD65" s="30"/>
      <c r="NCE65" s="43"/>
      <c r="NCF65" s="30"/>
      <c r="NCG65" s="66"/>
      <c r="NCH65" s="67"/>
      <c r="NCI65" s="30"/>
      <c r="NCJ65" s="30"/>
      <c r="NCK65" s="43"/>
      <c r="NCL65" s="30"/>
      <c r="NCM65" s="66"/>
      <c r="NCN65" s="67"/>
      <c r="NCO65" s="30"/>
      <c r="NCP65" s="30"/>
      <c r="NCQ65" s="43"/>
      <c r="NCR65" s="30"/>
      <c r="NCS65" s="66"/>
      <c r="NCT65" s="67"/>
      <c r="NCU65" s="30"/>
      <c r="NCV65" s="30"/>
      <c r="NCW65" s="43"/>
      <c r="NCX65" s="30"/>
      <c r="NCY65" s="66"/>
      <c r="NCZ65" s="67"/>
      <c r="NDA65" s="30"/>
      <c r="NDB65" s="30"/>
      <c r="NDC65" s="43"/>
      <c r="NDD65" s="30"/>
      <c r="NDE65" s="66"/>
      <c r="NDF65" s="67"/>
      <c r="NDG65" s="30"/>
      <c r="NDH65" s="30"/>
      <c r="NDI65" s="43"/>
      <c r="NDJ65" s="30"/>
      <c r="NDK65" s="66"/>
      <c r="NDL65" s="67"/>
      <c r="NDM65" s="30"/>
      <c r="NDN65" s="30"/>
      <c r="NDO65" s="43"/>
      <c r="NDP65" s="30"/>
      <c r="NDQ65" s="66"/>
      <c r="NDR65" s="67"/>
      <c r="NDS65" s="30"/>
      <c r="NDT65" s="30"/>
      <c r="NDU65" s="43"/>
      <c r="NDV65" s="30"/>
      <c r="NDW65" s="66"/>
      <c r="NDX65" s="67"/>
      <c r="NDY65" s="30"/>
      <c r="NDZ65" s="30"/>
      <c r="NEA65" s="43"/>
      <c r="NEB65" s="30"/>
      <c r="NEC65" s="66"/>
      <c r="NED65" s="67"/>
      <c r="NEE65" s="30"/>
      <c r="NEF65" s="30"/>
      <c r="NEG65" s="43"/>
      <c r="NEH65" s="30"/>
      <c r="NEI65" s="66"/>
      <c r="NEJ65" s="67"/>
      <c r="NEK65" s="30"/>
      <c r="NEL65" s="30"/>
      <c r="NEM65" s="43"/>
      <c r="NEN65" s="30"/>
      <c r="NEO65" s="66"/>
      <c r="NEP65" s="67"/>
      <c r="NEQ65" s="30"/>
      <c r="NER65" s="30"/>
      <c r="NES65" s="43"/>
      <c r="NET65" s="30"/>
      <c r="NEU65" s="66"/>
      <c r="NEV65" s="67"/>
      <c r="NEW65" s="30"/>
      <c r="NEX65" s="30"/>
      <c r="NEY65" s="43"/>
      <c r="NEZ65" s="30"/>
      <c r="NFA65" s="66"/>
      <c r="NFB65" s="67"/>
      <c r="NFC65" s="30"/>
      <c r="NFD65" s="30"/>
      <c r="NFE65" s="43"/>
      <c r="NFF65" s="30"/>
      <c r="NFG65" s="66"/>
      <c r="NFH65" s="67"/>
      <c r="NFI65" s="30"/>
      <c r="NFJ65" s="30"/>
      <c r="NFK65" s="43"/>
      <c r="NFL65" s="30"/>
      <c r="NFM65" s="66"/>
      <c r="NFN65" s="67"/>
      <c r="NFO65" s="30"/>
      <c r="NFP65" s="30"/>
      <c r="NFQ65" s="43"/>
      <c r="NFR65" s="30"/>
      <c r="NFS65" s="66"/>
      <c r="NFT65" s="67"/>
      <c r="NFU65" s="30"/>
      <c r="NFV65" s="30"/>
      <c r="NFW65" s="43"/>
      <c r="NFX65" s="30"/>
      <c r="NFY65" s="66"/>
      <c r="NFZ65" s="67"/>
      <c r="NGA65" s="30"/>
      <c r="NGB65" s="30"/>
      <c r="NGC65" s="43"/>
      <c r="NGD65" s="30"/>
      <c r="NGE65" s="66"/>
      <c r="NGF65" s="67"/>
      <c r="NGG65" s="30"/>
      <c r="NGH65" s="30"/>
      <c r="NGI65" s="43"/>
      <c r="NGJ65" s="30"/>
      <c r="NGK65" s="66"/>
      <c r="NGL65" s="67"/>
      <c r="NGM65" s="30"/>
      <c r="NGN65" s="30"/>
      <c r="NGO65" s="43"/>
      <c r="NGP65" s="30"/>
      <c r="NGQ65" s="66"/>
      <c r="NGR65" s="67"/>
      <c r="NGS65" s="30"/>
      <c r="NGT65" s="30"/>
      <c r="NGU65" s="43"/>
      <c r="NGV65" s="30"/>
      <c r="NGW65" s="66"/>
      <c r="NGX65" s="67"/>
      <c r="NGY65" s="30"/>
      <c r="NGZ65" s="30"/>
      <c r="NHA65" s="43"/>
      <c r="NHB65" s="30"/>
      <c r="NHC65" s="66"/>
      <c r="NHD65" s="67"/>
      <c r="NHE65" s="30"/>
      <c r="NHF65" s="30"/>
      <c r="NHG65" s="43"/>
      <c r="NHH65" s="30"/>
      <c r="NHI65" s="66"/>
      <c r="NHJ65" s="67"/>
      <c r="NHK65" s="30"/>
      <c r="NHL65" s="30"/>
      <c r="NHM65" s="43"/>
      <c r="NHN65" s="30"/>
      <c r="NHO65" s="66"/>
      <c r="NHP65" s="67"/>
      <c r="NHQ65" s="30"/>
      <c r="NHR65" s="30"/>
      <c r="NHS65" s="43"/>
      <c r="NHT65" s="30"/>
      <c r="NHU65" s="66"/>
      <c r="NHV65" s="67"/>
      <c r="NHW65" s="30"/>
      <c r="NHX65" s="30"/>
      <c r="NHY65" s="43"/>
      <c r="NHZ65" s="30"/>
      <c r="NIA65" s="66"/>
      <c r="NIB65" s="67"/>
      <c r="NIC65" s="30"/>
      <c r="NID65" s="30"/>
      <c r="NIE65" s="43"/>
      <c r="NIF65" s="30"/>
      <c r="NIG65" s="66"/>
      <c r="NIH65" s="67"/>
      <c r="NII65" s="30"/>
      <c r="NIJ65" s="30"/>
      <c r="NIK65" s="43"/>
      <c r="NIL65" s="30"/>
      <c r="NIM65" s="66"/>
      <c r="NIN65" s="67"/>
      <c r="NIO65" s="30"/>
      <c r="NIP65" s="30"/>
      <c r="NIQ65" s="43"/>
      <c r="NIR65" s="30"/>
      <c r="NIS65" s="66"/>
      <c r="NIT65" s="67"/>
      <c r="NIU65" s="30"/>
      <c r="NIV65" s="30"/>
      <c r="NIW65" s="43"/>
      <c r="NIX65" s="30"/>
      <c r="NIY65" s="66"/>
      <c r="NIZ65" s="67"/>
      <c r="NJA65" s="30"/>
      <c r="NJB65" s="30"/>
      <c r="NJC65" s="43"/>
      <c r="NJD65" s="30"/>
      <c r="NJE65" s="66"/>
      <c r="NJF65" s="67"/>
      <c r="NJG65" s="30"/>
      <c r="NJH65" s="30"/>
      <c r="NJI65" s="43"/>
      <c r="NJJ65" s="30"/>
      <c r="NJK65" s="66"/>
      <c r="NJL65" s="67"/>
      <c r="NJM65" s="30"/>
      <c r="NJN65" s="30"/>
      <c r="NJO65" s="43"/>
      <c r="NJP65" s="30"/>
      <c r="NJQ65" s="66"/>
      <c r="NJR65" s="67"/>
      <c r="NJS65" s="30"/>
      <c r="NJT65" s="30"/>
      <c r="NJU65" s="43"/>
      <c r="NJV65" s="30"/>
      <c r="NJW65" s="66"/>
      <c r="NJX65" s="67"/>
      <c r="NJY65" s="30"/>
      <c r="NJZ65" s="30"/>
      <c r="NKA65" s="43"/>
      <c r="NKB65" s="30"/>
      <c r="NKC65" s="66"/>
      <c r="NKD65" s="67"/>
      <c r="NKE65" s="30"/>
      <c r="NKF65" s="30"/>
      <c r="NKG65" s="43"/>
      <c r="NKH65" s="30"/>
      <c r="NKI65" s="66"/>
      <c r="NKJ65" s="67"/>
      <c r="NKK65" s="30"/>
      <c r="NKL65" s="30"/>
      <c r="NKM65" s="43"/>
      <c r="NKN65" s="30"/>
      <c r="NKO65" s="66"/>
      <c r="NKP65" s="67"/>
      <c r="NKQ65" s="30"/>
      <c r="NKR65" s="30"/>
      <c r="NKS65" s="43"/>
      <c r="NKT65" s="30"/>
      <c r="NKU65" s="66"/>
      <c r="NKV65" s="67"/>
      <c r="NKW65" s="30"/>
      <c r="NKX65" s="30"/>
      <c r="NKY65" s="43"/>
      <c r="NKZ65" s="30"/>
      <c r="NLA65" s="66"/>
      <c r="NLB65" s="67"/>
      <c r="NLC65" s="30"/>
      <c r="NLD65" s="30"/>
      <c r="NLE65" s="43"/>
      <c r="NLF65" s="30"/>
      <c r="NLG65" s="66"/>
      <c r="NLH65" s="67"/>
      <c r="NLI65" s="30"/>
      <c r="NLJ65" s="30"/>
      <c r="NLK65" s="43"/>
      <c r="NLL65" s="30"/>
      <c r="NLM65" s="66"/>
      <c r="NLN65" s="67"/>
      <c r="NLO65" s="30"/>
      <c r="NLP65" s="30"/>
      <c r="NLQ65" s="43"/>
      <c r="NLR65" s="30"/>
      <c r="NLS65" s="66"/>
      <c r="NLT65" s="67"/>
      <c r="NLU65" s="30"/>
      <c r="NLV65" s="30"/>
      <c r="NLW65" s="43"/>
      <c r="NLX65" s="30"/>
      <c r="NLY65" s="66"/>
      <c r="NLZ65" s="67"/>
      <c r="NMA65" s="30"/>
      <c r="NMB65" s="30"/>
      <c r="NMC65" s="43"/>
      <c r="NMD65" s="30"/>
      <c r="NME65" s="66"/>
      <c r="NMF65" s="67"/>
      <c r="NMG65" s="30"/>
      <c r="NMH65" s="30"/>
      <c r="NMI65" s="43"/>
      <c r="NMJ65" s="30"/>
      <c r="NMK65" s="66"/>
      <c r="NML65" s="67"/>
      <c r="NMM65" s="30"/>
      <c r="NMN65" s="30"/>
      <c r="NMO65" s="43"/>
      <c r="NMP65" s="30"/>
      <c r="NMQ65" s="66"/>
      <c r="NMR65" s="67"/>
      <c r="NMS65" s="30"/>
      <c r="NMT65" s="30"/>
      <c r="NMU65" s="43"/>
      <c r="NMV65" s="30"/>
      <c r="NMW65" s="66"/>
      <c r="NMX65" s="67"/>
      <c r="NMY65" s="30"/>
      <c r="NMZ65" s="30"/>
      <c r="NNA65" s="43"/>
      <c r="NNB65" s="30"/>
      <c r="NNC65" s="66"/>
      <c r="NND65" s="67"/>
      <c r="NNE65" s="30"/>
      <c r="NNF65" s="30"/>
      <c r="NNG65" s="43"/>
      <c r="NNH65" s="30"/>
      <c r="NNI65" s="66"/>
      <c r="NNJ65" s="67"/>
      <c r="NNK65" s="30"/>
      <c r="NNL65" s="30"/>
      <c r="NNM65" s="43"/>
      <c r="NNN65" s="30"/>
      <c r="NNO65" s="66"/>
      <c r="NNP65" s="67"/>
      <c r="NNQ65" s="30"/>
      <c r="NNR65" s="30"/>
      <c r="NNS65" s="43"/>
      <c r="NNT65" s="30"/>
      <c r="NNU65" s="66"/>
      <c r="NNV65" s="67"/>
      <c r="NNW65" s="30"/>
      <c r="NNX65" s="30"/>
      <c r="NNY65" s="43"/>
      <c r="NNZ65" s="30"/>
      <c r="NOA65" s="66"/>
      <c r="NOB65" s="67"/>
      <c r="NOC65" s="30"/>
      <c r="NOD65" s="30"/>
      <c r="NOE65" s="43"/>
      <c r="NOF65" s="30"/>
      <c r="NOG65" s="66"/>
      <c r="NOH65" s="67"/>
      <c r="NOI65" s="30"/>
      <c r="NOJ65" s="30"/>
      <c r="NOK65" s="43"/>
      <c r="NOL65" s="30"/>
      <c r="NOM65" s="66"/>
      <c r="NON65" s="67"/>
      <c r="NOO65" s="30"/>
      <c r="NOP65" s="30"/>
      <c r="NOQ65" s="43"/>
      <c r="NOR65" s="30"/>
      <c r="NOS65" s="66"/>
      <c r="NOT65" s="67"/>
      <c r="NOU65" s="30"/>
      <c r="NOV65" s="30"/>
      <c r="NOW65" s="43"/>
      <c r="NOX65" s="30"/>
      <c r="NOY65" s="66"/>
      <c r="NOZ65" s="67"/>
      <c r="NPA65" s="30"/>
      <c r="NPB65" s="30"/>
      <c r="NPC65" s="43"/>
      <c r="NPD65" s="30"/>
      <c r="NPE65" s="66"/>
      <c r="NPF65" s="67"/>
      <c r="NPG65" s="30"/>
      <c r="NPH65" s="30"/>
      <c r="NPI65" s="43"/>
      <c r="NPJ65" s="30"/>
      <c r="NPK65" s="66"/>
      <c r="NPL65" s="67"/>
      <c r="NPM65" s="30"/>
      <c r="NPN65" s="30"/>
      <c r="NPO65" s="43"/>
      <c r="NPP65" s="30"/>
      <c r="NPQ65" s="66"/>
      <c r="NPR65" s="67"/>
      <c r="NPS65" s="30"/>
      <c r="NPT65" s="30"/>
      <c r="NPU65" s="43"/>
      <c r="NPV65" s="30"/>
      <c r="NPW65" s="66"/>
      <c r="NPX65" s="67"/>
      <c r="NPY65" s="30"/>
      <c r="NPZ65" s="30"/>
      <c r="NQA65" s="43"/>
      <c r="NQB65" s="30"/>
      <c r="NQC65" s="66"/>
      <c r="NQD65" s="67"/>
      <c r="NQE65" s="30"/>
      <c r="NQF65" s="30"/>
      <c r="NQG65" s="43"/>
      <c r="NQH65" s="30"/>
      <c r="NQI65" s="66"/>
      <c r="NQJ65" s="67"/>
      <c r="NQK65" s="30"/>
      <c r="NQL65" s="30"/>
      <c r="NQM65" s="43"/>
      <c r="NQN65" s="30"/>
      <c r="NQO65" s="66"/>
      <c r="NQP65" s="67"/>
      <c r="NQQ65" s="30"/>
      <c r="NQR65" s="30"/>
      <c r="NQS65" s="43"/>
      <c r="NQT65" s="30"/>
      <c r="NQU65" s="66"/>
      <c r="NQV65" s="67"/>
      <c r="NQW65" s="30"/>
      <c r="NQX65" s="30"/>
      <c r="NQY65" s="43"/>
      <c r="NQZ65" s="30"/>
      <c r="NRA65" s="66"/>
      <c r="NRB65" s="67"/>
      <c r="NRC65" s="30"/>
      <c r="NRD65" s="30"/>
      <c r="NRE65" s="43"/>
      <c r="NRF65" s="30"/>
      <c r="NRG65" s="66"/>
      <c r="NRH65" s="67"/>
      <c r="NRI65" s="30"/>
      <c r="NRJ65" s="30"/>
      <c r="NRK65" s="43"/>
      <c r="NRL65" s="30"/>
      <c r="NRM65" s="66"/>
      <c r="NRN65" s="67"/>
      <c r="NRO65" s="30"/>
      <c r="NRP65" s="30"/>
      <c r="NRQ65" s="43"/>
      <c r="NRR65" s="30"/>
      <c r="NRS65" s="66"/>
      <c r="NRT65" s="67"/>
      <c r="NRU65" s="30"/>
      <c r="NRV65" s="30"/>
      <c r="NRW65" s="43"/>
      <c r="NRX65" s="30"/>
      <c r="NRY65" s="66"/>
      <c r="NRZ65" s="67"/>
      <c r="NSA65" s="30"/>
      <c r="NSB65" s="30"/>
      <c r="NSC65" s="43"/>
      <c r="NSD65" s="30"/>
      <c r="NSE65" s="66"/>
      <c r="NSF65" s="67"/>
      <c r="NSG65" s="30"/>
      <c r="NSH65" s="30"/>
      <c r="NSI65" s="43"/>
      <c r="NSJ65" s="30"/>
      <c r="NSK65" s="66"/>
      <c r="NSL65" s="67"/>
      <c r="NSM65" s="30"/>
      <c r="NSN65" s="30"/>
      <c r="NSO65" s="43"/>
      <c r="NSP65" s="30"/>
      <c r="NSQ65" s="66"/>
      <c r="NSR65" s="67"/>
      <c r="NSS65" s="30"/>
      <c r="NST65" s="30"/>
      <c r="NSU65" s="43"/>
      <c r="NSV65" s="30"/>
      <c r="NSW65" s="66"/>
      <c r="NSX65" s="67"/>
      <c r="NSY65" s="30"/>
      <c r="NSZ65" s="30"/>
      <c r="NTA65" s="43"/>
      <c r="NTB65" s="30"/>
      <c r="NTC65" s="66"/>
      <c r="NTD65" s="67"/>
      <c r="NTE65" s="30"/>
      <c r="NTF65" s="30"/>
      <c r="NTG65" s="43"/>
      <c r="NTH65" s="30"/>
      <c r="NTI65" s="66"/>
      <c r="NTJ65" s="67"/>
      <c r="NTK65" s="30"/>
      <c r="NTL65" s="30"/>
      <c r="NTM65" s="43"/>
      <c r="NTN65" s="30"/>
      <c r="NTO65" s="66"/>
      <c r="NTP65" s="67"/>
      <c r="NTQ65" s="30"/>
      <c r="NTR65" s="30"/>
      <c r="NTS65" s="43"/>
      <c r="NTT65" s="30"/>
      <c r="NTU65" s="66"/>
      <c r="NTV65" s="67"/>
      <c r="NTW65" s="30"/>
      <c r="NTX65" s="30"/>
      <c r="NTY65" s="43"/>
      <c r="NTZ65" s="30"/>
      <c r="NUA65" s="66"/>
      <c r="NUB65" s="67"/>
      <c r="NUC65" s="30"/>
      <c r="NUD65" s="30"/>
      <c r="NUE65" s="43"/>
      <c r="NUF65" s="30"/>
      <c r="NUG65" s="66"/>
      <c r="NUH65" s="67"/>
      <c r="NUI65" s="30"/>
      <c r="NUJ65" s="30"/>
      <c r="NUK65" s="43"/>
      <c r="NUL65" s="30"/>
      <c r="NUM65" s="66"/>
      <c r="NUN65" s="67"/>
      <c r="NUO65" s="30"/>
      <c r="NUP65" s="30"/>
      <c r="NUQ65" s="43"/>
      <c r="NUR65" s="30"/>
      <c r="NUS65" s="66"/>
      <c r="NUT65" s="67"/>
      <c r="NUU65" s="30"/>
      <c r="NUV65" s="30"/>
      <c r="NUW65" s="43"/>
      <c r="NUX65" s="30"/>
      <c r="NUY65" s="66"/>
      <c r="NUZ65" s="67"/>
      <c r="NVA65" s="30"/>
      <c r="NVB65" s="30"/>
      <c r="NVC65" s="43"/>
      <c r="NVD65" s="30"/>
      <c r="NVE65" s="66"/>
      <c r="NVF65" s="67"/>
      <c r="NVG65" s="30"/>
      <c r="NVH65" s="30"/>
      <c r="NVI65" s="43"/>
      <c r="NVJ65" s="30"/>
      <c r="NVK65" s="66"/>
      <c r="NVL65" s="67"/>
      <c r="NVM65" s="30"/>
      <c r="NVN65" s="30"/>
      <c r="NVO65" s="43"/>
      <c r="NVP65" s="30"/>
      <c r="NVQ65" s="66"/>
      <c r="NVR65" s="67"/>
      <c r="NVS65" s="30"/>
      <c r="NVT65" s="30"/>
      <c r="NVU65" s="43"/>
      <c r="NVV65" s="30"/>
      <c r="NVW65" s="66"/>
      <c r="NVX65" s="67"/>
      <c r="NVY65" s="30"/>
      <c r="NVZ65" s="30"/>
      <c r="NWA65" s="43"/>
      <c r="NWB65" s="30"/>
      <c r="NWC65" s="66"/>
      <c r="NWD65" s="67"/>
      <c r="NWE65" s="30"/>
      <c r="NWF65" s="30"/>
      <c r="NWG65" s="43"/>
      <c r="NWH65" s="30"/>
      <c r="NWI65" s="66"/>
      <c r="NWJ65" s="67"/>
      <c r="NWK65" s="30"/>
      <c r="NWL65" s="30"/>
      <c r="NWM65" s="43"/>
      <c r="NWN65" s="30"/>
      <c r="NWO65" s="66"/>
      <c r="NWP65" s="67"/>
      <c r="NWQ65" s="30"/>
      <c r="NWR65" s="30"/>
      <c r="NWS65" s="43"/>
      <c r="NWT65" s="30"/>
      <c r="NWU65" s="66"/>
      <c r="NWV65" s="67"/>
      <c r="NWW65" s="30"/>
      <c r="NWX65" s="30"/>
      <c r="NWY65" s="43"/>
      <c r="NWZ65" s="30"/>
      <c r="NXA65" s="66"/>
      <c r="NXB65" s="67"/>
      <c r="NXC65" s="30"/>
      <c r="NXD65" s="30"/>
      <c r="NXE65" s="43"/>
      <c r="NXF65" s="30"/>
      <c r="NXG65" s="66"/>
      <c r="NXH65" s="67"/>
      <c r="NXI65" s="30"/>
      <c r="NXJ65" s="30"/>
      <c r="NXK65" s="43"/>
      <c r="NXL65" s="30"/>
      <c r="NXM65" s="66"/>
      <c r="NXN65" s="67"/>
      <c r="NXO65" s="30"/>
      <c r="NXP65" s="30"/>
      <c r="NXQ65" s="43"/>
      <c r="NXR65" s="30"/>
      <c r="NXS65" s="66"/>
      <c r="NXT65" s="67"/>
      <c r="NXU65" s="30"/>
      <c r="NXV65" s="30"/>
      <c r="NXW65" s="43"/>
      <c r="NXX65" s="30"/>
      <c r="NXY65" s="66"/>
      <c r="NXZ65" s="67"/>
      <c r="NYA65" s="30"/>
      <c r="NYB65" s="30"/>
      <c r="NYC65" s="43"/>
      <c r="NYD65" s="30"/>
      <c r="NYE65" s="66"/>
      <c r="NYF65" s="67"/>
      <c r="NYG65" s="30"/>
      <c r="NYH65" s="30"/>
      <c r="NYI65" s="43"/>
      <c r="NYJ65" s="30"/>
      <c r="NYK65" s="66"/>
      <c r="NYL65" s="67"/>
      <c r="NYM65" s="30"/>
      <c r="NYN65" s="30"/>
      <c r="NYO65" s="43"/>
      <c r="NYP65" s="30"/>
      <c r="NYQ65" s="66"/>
      <c r="NYR65" s="67"/>
      <c r="NYS65" s="30"/>
      <c r="NYT65" s="30"/>
      <c r="NYU65" s="43"/>
      <c r="NYV65" s="30"/>
      <c r="NYW65" s="66"/>
      <c r="NYX65" s="67"/>
      <c r="NYY65" s="30"/>
      <c r="NYZ65" s="30"/>
      <c r="NZA65" s="43"/>
      <c r="NZB65" s="30"/>
      <c r="NZC65" s="66"/>
      <c r="NZD65" s="67"/>
      <c r="NZE65" s="30"/>
      <c r="NZF65" s="30"/>
      <c r="NZG65" s="43"/>
      <c r="NZH65" s="30"/>
      <c r="NZI65" s="66"/>
      <c r="NZJ65" s="67"/>
      <c r="NZK65" s="30"/>
      <c r="NZL65" s="30"/>
      <c r="NZM65" s="43"/>
      <c r="NZN65" s="30"/>
      <c r="NZO65" s="66"/>
      <c r="NZP65" s="67"/>
      <c r="NZQ65" s="30"/>
      <c r="NZR65" s="30"/>
      <c r="NZS65" s="43"/>
      <c r="NZT65" s="30"/>
      <c r="NZU65" s="66"/>
      <c r="NZV65" s="67"/>
      <c r="NZW65" s="30"/>
      <c r="NZX65" s="30"/>
      <c r="NZY65" s="43"/>
      <c r="NZZ65" s="30"/>
      <c r="OAA65" s="66"/>
      <c r="OAB65" s="67"/>
      <c r="OAC65" s="30"/>
      <c r="OAD65" s="30"/>
      <c r="OAE65" s="43"/>
      <c r="OAF65" s="30"/>
      <c r="OAG65" s="66"/>
      <c r="OAH65" s="67"/>
      <c r="OAI65" s="30"/>
      <c r="OAJ65" s="30"/>
      <c r="OAK65" s="43"/>
      <c r="OAL65" s="30"/>
      <c r="OAM65" s="66"/>
      <c r="OAN65" s="67"/>
      <c r="OAO65" s="30"/>
      <c r="OAP65" s="30"/>
      <c r="OAQ65" s="43"/>
      <c r="OAR65" s="30"/>
      <c r="OAS65" s="66"/>
      <c r="OAT65" s="67"/>
      <c r="OAU65" s="30"/>
      <c r="OAV65" s="30"/>
      <c r="OAW65" s="43"/>
      <c r="OAX65" s="30"/>
      <c r="OAY65" s="66"/>
      <c r="OAZ65" s="67"/>
      <c r="OBA65" s="30"/>
      <c r="OBB65" s="30"/>
      <c r="OBC65" s="43"/>
      <c r="OBD65" s="30"/>
      <c r="OBE65" s="66"/>
      <c r="OBF65" s="67"/>
      <c r="OBG65" s="30"/>
      <c r="OBH65" s="30"/>
      <c r="OBI65" s="43"/>
      <c r="OBJ65" s="30"/>
      <c r="OBK65" s="66"/>
      <c r="OBL65" s="67"/>
      <c r="OBM65" s="30"/>
      <c r="OBN65" s="30"/>
      <c r="OBO65" s="43"/>
      <c r="OBP65" s="30"/>
      <c r="OBQ65" s="66"/>
      <c r="OBR65" s="67"/>
      <c r="OBS65" s="30"/>
      <c r="OBT65" s="30"/>
      <c r="OBU65" s="43"/>
      <c r="OBV65" s="30"/>
      <c r="OBW65" s="66"/>
      <c r="OBX65" s="67"/>
      <c r="OBY65" s="30"/>
      <c r="OBZ65" s="30"/>
      <c r="OCA65" s="43"/>
      <c r="OCB65" s="30"/>
      <c r="OCC65" s="66"/>
      <c r="OCD65" s="67"/>
      <c r="OCE65" s="30"/>
      <c r="OCF65" s="30"/>
      <c r="OCG65" s="43"/>
      <c r="OCH65" s="30"/>
      <c r="OCI65" s="66"/>
      <c r="OCJ65" s="67"/>
      <c r="OCK65" s="30"/>
      <c r="OCL65" s="30"/>
      <c r="OCM65" s="43"/>
      <c r="OCN65" s="30"/>
      <c r="OCO65" s="66"/>
      <c r="OCP65" s="67"/>
      <c r="OCQ65" s="30"/>
      <c r="OCR65" s="30"/>
      <c r="OCS65" s="43"/>
      <c r="OCT65" s="30"/>
      <c r="OCU65" s="66"/>
      <c r="OCV65" s="67"/>
      <c r="OCW65" s="30"/>
      <c r="OCX65" s="30"/>
      <c r="OCY65" s="43"/>
      <c r="OCZ65" s="30"/>
      <c r="ODA65" s="66"/>
      <c r="ODB65" s="67"/>
      <c r="ODC65" s="30"/>
      <c r="ODD65" s="30"/>
      <c r="ODE65" s="43"/>
      <c r="ODF65" s="30"/>
      <c r="ODG65" s="66"/>
      <c r="ODH65" s="67"/>
      <c r="ODI65" s="30"/>
      <c r="ODJ65" s="30"/>
      <c r="ODK65" s="43"/>
      <c r="ODL65" s="30"/>
      <c r="ODM65" s="66"/>
      <c r="ODN65" s="67"/>
      <c r="ODO65" s="30"/>
      <c r="ODP65" s="30"/>
      <c r="ODQ65" s="43"/>
      <c r="ODR65" s="30"/>
      <c r="ODS65" s="66"/>
      <c r="ODT65" s="67"/>
      <c r="ODU65" s="30"/>
      <c r="ODV65" s="30"/>
      <c r="ODW65" s="43"/>
      <c r="ODX65" s="30"/>
      <c r="ODY65" s="66"/>
      <c r="ODZ65" s="67"/>
      <c r="OEA65" s="30"/>
      <c r="OEB65" s="30"/>
      <c r="OEC65" s="43"/>
      <c r="OED65" s="30"/>
      <c r="OEE65" s="66"/>
      <c r="OEF65" s="67"/>
      <c r="OEG65" s="30"/>
      <c r="OEH65" s="30"/>
      <c r="OEI65" s="43"/>
      <c r="OEJ65" s="30"/>
      <c r="OEK65" s="66"/>
      <c r="OEL65" s="67"/>
      <c r="OEM65" s="30"/>
      <c r="OEN65" s="30"/>
      <c r="OEO65" s="43"/>
      <c r="OEP65" s="30"/>
      <c r="OEQ65" s="66"/>
      <c r="OER65" s="67"/>
      <c r="OES65" s="30"/>
      <c r="OET65" s="30"/>
      <c r="OEU65" s="43"/>
      <c r="OEV65" s="30"/>
      <c r="OEW65" s="66"/>
      <c r="OEX65" s="67"/>
      <c r="OEY65" s="30"/>
      <c r="OEZ65" s="30"/>
      <c r="OFA65" s="43"/>
      <c r="OFB65" s="30"/>
      <c r="OFC65" s="66"/>
      <c r="OFD65" s="67"/>
      <c r="OFE65" s="30"/>
      <c r="OFF65" s="30"/>
      <c r="OFG65" s="43"/>
      <c r="OFH65" s="30"/>
      <c r="OFI65" s="66"/>
      <c r="OFJ65" s="67"/>
      <c r="OFK65" s="30"/>
      <c r="OFL65" s="30"/>
      <c r="OFM65" s="43"/>
      <c r="OFN65" s="30"/>
      <c r="OFO65" s="66"/>
      <c r="OFP65" s="67"/>
      <c r="OFQ65" s="30"/>
      <c r="OFR65" s="30"/>
      <c r="OFS65" s="43"/>
      <c r="OFT65" s="30"/>
      <c r="OFU65" s="66"/>
      <c r="OFV65" s="67"/>
      <c r="OFW65" s="30"/>
      <c r="OFX65" s="30"/>
      <c r="OFY65" s="43"/>
      <c r="OFZ65" s="30"/>
      <c r="OGA65" s="66"/>
      <c r="OGB65" s="67"/>
      <c r="OGC65" s="30"/>
      <c r="OGD65" s="30"/>
      <c r="OGE65" s="43"/>
      <c r="OGF65" s="30"/>
      <c r="OGG65" s="66"/>
      <c r="OGH65" s="67"/>
      <c r="OGI65" s="30"/>
      <c r="OGJ65" s="30"/>
      <c r="OGK65" s="43"/>
      <c r="OGL65" s="30"/>
      <c r="OGM65" s="66"/>
      <c r="OGN65" s="67"/>
      <c r="OGO65" s="30"/>
      <c r="OGP65" s="30"/>
      <c r="OGQ65" s="43"/>
      <c r="OGR65" s="30"/>
      <c r="OGS65" s="66"/>
      <c r="OGT65" s="67"/>
      <c r="OGU65" s="30"/>
      <c r="OGV65" s="30"/>
      <c r="OGW65" s="43"/>
      <c r="OGX65" s="30"/>
      <c r="OGY65" s="66"/>
      <c r="OGZ65" s="67"/>
      <c r="OHA65" s="30"/>
      <c r="OHB65" s="30"/>
      <c r="OHC65" s="43"/>
      <c r="OHD65" s="30"/>
      <c r="OHE65" s="66"/>
      <c r="OHF65" s="67"/>
      <c r="OHG65" s="30"/>
      <c r="OHH65" s="30"/>
      <c r="OHI65" s="43"/>
      <c r="OHJ65" s="30"/>
      <c r="OHK65" s="66"/>
      <c r="OHL65" s="67"/>
      <c r="OHM65" s="30"/>
      <c r="OHN65" s="30"/>
      <c r="OHO65" s="43"/>
      <c r="OHP65" s="30"/>
      <c r="OHQ65" s="66"/>
      <c r="OHR65" s="67"/>
      <c r="OHS65" s="30"/>
      <c r="OHT65" s="30"/>
      <c r="OHU65" s="43"/>
      <c r="OHV65" s="30"/>
      <c r="OHW65" s="66"/>
      <c r="OHX65" s="67"/>
      <c r="OHY65" s="30"/>
      <c r="OHZ65" s="30"/>
      <c r="OIA65" s="43"/>
      <c r="OIB65" s="30"/>
      <c r="OIC65" s="66"/>
      <c r="OID65" s="67"/>
      <c r="OIE65" s="30"/>
      <c r="OIF65" s="30"/>
      <c r="OIG65" s="43"/>
      <c r="OIH65" s="30"/>
      <c r="OII65" s="66"/>
      <c r="OIJ65" s="67"/>
      <c r="OIK65" s="30"/>
      <c r="OIL65" s="30"/>
      <c r="OIM65" s="43"/>
      <c r="OIN65" s="30"/>
      <c r="OIO65" s="66"/>
      <c r="OIP65" s="67"/>
      <c r="OIQ65" s="30"/>
      <c r="OIR65" s="30"/>
      <c r="OIS65" s="43"/>
      <c r="OIT65" s="30"/>
      <c r="OIU65" s="66"/>
      <c r="OIV65" s="67"/>
      <c r="OIW65" s="30"/>
      <c r="OIX65" s="30"/>
      <c r="OIY65" s="43"/>
      <c r="OIZ65" s="30"/>
      <c r="OJA65" s="66"/>
      <c r="OJB65" s="67"/>
      <c r="OJC65" s="30"/>
      <c r="OJD65" s="30"/>
      <c r="OJE65" s="43"/>
      <c r="OJF65" s="30"/>
      <c r="OJG65" s="66"/>
      <c r="OJH65" s="67"/>
      <c r="OJI65" s="30"/>
      <c r="OJJ65" s="30"/>
      <c r="OJK65" s="43"/>
      <c r="OJL65" s="30"/>
      <c r="OJM65" s="66"/>
      <c r="OJN65" s="67"/>
      <c r="OJO65" s="30"/>
      <c r="OJP65" s="30"/>
      <c r="OJQ65" s="43"/>
      <c r="OJR65" s="30"/>
      <c r="OJS65" s="66"/>
      <c r="OJT65" s="67"/>
      <c r="OJU65" s="30"/>
      <c r="OJV65" s="30"/>
      <c r="OJW65" s="43"/>
      <c r="OJX65" s="30"/>
      <c r="OJY65" s="66"/>
      <c r="OJZ65" s="67"/>
      <c r="OKA65" s="30"/>
      <c r="OKB65" s="30"/>
      <c r="OKC65" s="43"/>
      <c r="OKD65" s="30"/>
      <c r="OKE65" s="66"/>
      <c r="OKF65" s="67"/>
      <c r="OKG65" s="30"/>
      <c r="OKH65" s="30"/>
      <c r="OKI65" s="43"/>
      <c r="OKJ65" s="30"/>
      <c r="OKK65" s="66"/>
      <c r="OKL65" s="67"/>
      <c r="OKM65" s="30"/>
      <c r="OKN65" s="30"/>
      <c r="OKO65" s="43"/>
      <c r="OKP65" s="30"/>
      <c r="OKQ65" s="66"/>
      <c r="OKR65" s="67"/>
      <c r="OKS65" s="30"/>
      <c r="OKT65" s="30"/>
      <c r="OKU65" s="43"/>
      <c r="OKV65" s="30"/>
      <c r="OKW65" s="66"/>
      <c r="OKX65" s="67"/>
      <c r="OKY65" s="30"/>
      <c r="OKZ65" s="30"/>
      <c r="OLA65" s="43"/>
      <c r="OLB65" s="30"/>
      <c r="OLC65" s="66"/>
      <c r="OLD65" s="67"/>
      <c r="OLE65" s="30"/>
      <c r="OLF65" s="30"/>
      <c r="OLG65" s="43"/>
      <c r="OLH65" s="30"/>
      <c r="OLI65" s="66"/>
      <c r="OLJ65" s="67"/>
      <c r="OLK65" s="30"/>
      <c r="OLL65" s="30"/>
      <c r="OLM65" s="43"/>
      <c r="OLN65" s="30"/>
      <c r="OLO65" s="66"/>
      <c r="OLP65" s="67"/>
      <c r="OLQ65" s="30"/>
      <c r="OLR65" s="30"/>
      <c r="OLS65" s="43"/>
      <c r="OLT65" s="30"/>
      <c r="OLU65" s="66"/>
      <c r="OLV65" s="67"/>
      <c r="OLW65" s="30"/>
      <c r="OLX65" s="30"/>
      <c r="OLY65" s="43"/>
      <c r="OLZ65" s="30"/>
      <c r="OMA65" s="66"/>
      <c r="OMB65" s="67"/>
      <c r="OMC65" s="30"/>
      <c r="OMD65" s="30"/>
      <c r="OME65" s="43"/>
      <c r="OMF65" s="30"/>
      <c r="OMG65" s="66"/>
      <c r="OMH65" s="67"/>
      <c r="OMI65" s="30"/>
      <c r="OMJ65" s="30"/>
      <c r="OMK65" s="43"/>
      <c r="OML65" s="30"/>
      <c r="OMM65" s="66"/>
      <c r="OMN65" s="67"/>
      <c r="OMO65" s="30"/>
      <c r="OMP65" s="30"/>
      <c r="OMQ65" s="43"/>
      <c r="OMR65" s="30"/>
      <c r="OMS65" s="66"/>
      <c r="OMT65" s="67"/>
      <c r="OMU65" s="30"/>
      <c r="OMV65" s="30"/>
      <c r="OMW65" s="43"/>
      <c r="OMX65" s="30"/>
      <c r="OMY65" s="66"/>
      <c r="OMZ65" s="67"/>
      <c r="ONA65" s="30"/>
      <c r="ONB65" s="30"/>
      <c r="ONC65" s="43"/>
      <c r="OND65" s="30"/>
      <c r="ONE65" s="66"/>
      <c r="ONF65" s="67"/>
      <c r="ONG65" s="30"/>
      <c r="ONH65" s="30"/>
      <c r="ONI65" s="43"/>
      <c r="ONJ65" s="30"/>
      <c r="ONK65" s="66"/>
      <c r="ONL65" s="67"/>
      <c r="ONM65" s="30"/>
      <c r="ONN65" s="30"/>
      <c r="ONO65" s="43"/>
      <c r="ONP65" s="30"/>
      <c r="ONQ65" s="66"/>
      <c r="ONR65" s="67"/>
      <c r="ONS65" s="30"/>
      <c r="ONT65" s="30"/>
      <c r="ONU65" s="43"/>
      <c r="ONV65" s="30"/>
      <c r="ONW65" s="66"/>
      <c r="ONX65" s="67"/>
      <c r="ONY65" s="30"/>
      <c r="ONZ65" s="30"/>
      <c r="OOA65" s="43"/>
      <c r="OOB65" s="30"/>
      <c r="OOC65" s="66"/>
      <c r="OOD65" s="67"/>
      <c r="OOE65" s="30"/>
      <c r="OOF65" s="30"/>
      <c r="OOG65" s="43"/>
      <c r="OOH65" s="30"/>
      <c r="OOI65" s="66"/>
      <c r="OOJ65" s="67"/>
      <c r="OOK65" s="30"/>
      <c r="OOL65" s="30"/>
      <c r="OOM65" s="43"/>
      <c r="OON65" s="30"/>
      <c r="OOO65" s="66"/>
      <c r="OOP65" s="67"/>
      <c r="OOQ65" s="30"/>
      <c r="OOR65" s="30"/>
      <c r="OOS65" s="43"/>
      <c r="OOT65" s="30"/>
      <c r="OOU65" s="66"/>
      <c r="OOV65" s="67"/>
      <c r="OOW65" s="30"/>
      <c r="OOX65" s="30"/>
      <c r="OOY65" s="43"/>
      <c r="OOZ65" s="30"/>
      <c r="OPA65" s="66"/>
      <c r="OPB65" s="67"/>
      <c r="OPC65" s="30"/>
      <c r="OPD65" s="30"/>
      <c r="OPE65" s="43"/>
      <c r="OPF65" s="30"/>
      <c r="OPG65" s="66"/>
      <c r="OPH65" s="67"/>
      <c r="OPI65" s="30"/>
      <c r="OPJ65" s="30"/>
      <c r="OPK65" s="43"/>
      <c r="OPL65" s="30"/>
      <c r="OPM65" s="66"/>
      <c r="OPN65" s="67"/>
      <c r="OPO65" s="30"/>
      <c r="OPP65" s="30"/>
      <c r="OPQ65" s="43"/>
      <c r="OPR65" s="30"/>
      <c r="OPS65" s="66"/>
      <c r="OPT65" s="67"/>
      <c r="OPU65" s="30"/>
      <c r="OPV65" s="30"/>
      <c r="OPW65" s="43"/>
      <c r="OPX65" s="30"/>
      <c r="OPY65" s="66"/>
      <c r="OPZ65" s="67"/>
      <c r="OQA65" s="30"/>
      <c r="OQB65" s="30"/>
      <c r="OQC65" s="43"/>
      <c r="OQD65" s="30"/>
      <c r="OQE65" s="66"/>
      <c r="OQF65" s="67"/>
      <c r="OQG65" s="30"/>
      <c r="OQH65" s="30"/>
      <c r="OQI65" s="43"/>
      <c r="OQJ65" s="30"/>
      <c r="OQK65" s="66"/>
      <c r="OQL65" s="67"/>
      <c r="OQM65" s="30"/>
      <c r="OQN65" s="30"/>
      <c r="OQO65" s="43"/>
      <c r="OQP65" s="30"/>
      <c r="OQQ65" s="66"/>
      <c r="OQR65" s="67"/>
      <c r="OQS65" s="30"/>
      <c r="OQT65" s="30"/>
      <c r="OQU65" s="43"/>
      <c r="OQV65" s="30"/>
      <c r="OQW65" s="66"/>
      <c r="OQX65" s="67"/>
      <c r="OQY65" s="30"/>
      <c r="OQZ65" s="30"/>
      <c r="ORA65" s="43"/>
      <c r="ORB65" s="30"/>
      <c r="ORC65" s="66"/>
      <c r="ORD65" s="67"/>
      <c r="ORE65" s="30"/>
      <c r="ORF65" s="30"/>
      <c r="ORG65" s="43"/>
      <c r="ORH65" s="30"/>
      <c r="ORI65" s="66"/>
      <c r="ORJ65" s="67"/>
      <c r="ORK65" s="30"/>
      <c r="ORL65" s="30"/>
      <c r="ORM65" s="43"/>
      <c r="ORN65" s="30"/>
      <c r="ORO65" s="66"/>
      <c r="ORP65" s="67"/>
      <c r="ORQ65" s="30"/>
      <c r="ORR65" s="30"/>
      <c r="ORS65" s="43"/>
      <c r="ORT65" s="30"/>
      <c r="ORU65" s="66"/>
      <c r="ORV65" s="67"/>
      <c r="ORW65" s="30"/>
      <c r="ORX65" s="30"/>
      <c r="ORY65" s="43"/>
      <c r="ORZ65" s="30"/>
      <c r="OSA65" s="66"/>
      <c r="OSB65" s="67"/>
      <c r="OSC65" s="30"/>
      <c r="OSD65" s="30"/>
      <c r="OSE65" s="43"/>
      <c r="OSF65" s="30"/>
      <c r="OSG65" s="66"/>
      <c r="OSH65" s="67"/>
      <c r="OSI65" s="30"/>
      <c r="OSJ65" s="30"/>
      <c r="OSK65" s="43"/>
      <c r="OSL65" s="30"/>
      <c r="OSM65" s="66"/>
      <c r="OSN65" s="67"/>
      <c r="OSO65" s="30"/>
      <c r="OSP65" s="30"/>
      <c r="OSQ65" s="43"/>
      <c r="OSR65" s="30"/>
      <c r="OSS65" s="66"/>
      <c r="OST65" s="67"/>
      <c r="OSU65" s="30"/>
      <c r="OSV65" s="30"/>
      <c r="OSW65" s="43"/>
      <c r="OSX65" s="30"/>
      <c r="OSY65" s="66"/>
      <c r="OSZ65" s="67"/>
      <c r="OTA65" s="30"/>
      <c r="OTB65" s="30"/>
      <c r="OTC65" s="43"/>
      <c r="OTD65" s="30"/>
      <c r="OTE65" s="66"/>
      <c r="OTF65" s="67"/>
      <c r="OTG65" s="30"/>
      <c r="OTH65" s="30"/>
      <c r="OTI65" s="43"/>
      <c r="OTJ65" s="30"/>
      <c r="OTK65" s="66"/>
      <c r="OTL65" s="67"/>
      <c r="OTM65" s="30"/>
      <c r="OTN65" s="30"/>
      <c r="OTO65" s="43"/>
      <c r="OTP65" s="30"/>
      <c r="OTQ65" s="66"/>
      <c r="OTR65" s="67"/>
      <c r="OTS65" s="30"/>
      <c r="OTT65" s="30"/>
      <c r="OTU65" s="43"/>
      <c r="OTV65" s="30"/>
      <c r="OTW65" s="66"/>
      <c r="OTX65" s="67"/>
      <c r="OTY65" s="30"/>
      <c r="OTZ65" s="30"/>
      <c r="OUA65" s="43"/>
      <c r="OUB65" s="30"/>
      <c r="OUC65" s="66"/>
      <c r="OUD65" s="67"/>
      <c r="OUE65" s="30"/>
      <c r="OUF65" s="30"/>
      <c r="OUG65" s="43"/>
      <c r="OUH65" s="30"/>
      <c r="OUI65" s="66"/>
      <c r="OUJ65" s="67"/>
      <c r="OUK65" s="30"/>
      <c r="OUL65" s="30"/>
      <c r="OUM65" s="43"/>
      <c r="OUN65" s="30"/>
      <c r="OUO65" s="66"/>
      <c r="OUP65" s="67"/>
      <c r="OUQ65" s="30"/>
      <c r="OUR65" s="30"/>
      <c r="OUS65" s="43"/>
      <c r="OUT65" s="30"/>
      <c r="OUU65" s="66"/>
      <c r="OUV65" s="67"/>
      <c r="OUW65" s="30"/>
      <c r="OUX65" s="30"/>
      <c r="OUY65" s="43"/>
      <c r="OUZ65" s="30"/>
      <c r="OVA65" s="66"/>
      <c r="OVB65" s="67"/>
      <c r="OVC65" s="30"/>
      <c r="OVD65" s="30"/>
      <c r="OVE65" s="43"/>
      <c r="OVF65" s="30"/>
      <c r="OVG65" s="66"/>
      <c r="OVH65" s="67"/>
      <c r="OVI65" s="30"/>
      <c r="OVJ65" s="30"/>
      <c r="OVK65" s="43"/>
      <c r="OVL65" s="30"/>
      <c r="OVM65" s="66"/>
      <c r="OVN65" s="67"/>
      <c r="OVO65" s="30"/>
      <c r="OVP65" s="30"/>
      <c r="OVQ65" s="43"/>
      <c r="OVR65" s="30"/>
      <c r="OVS65" s="66"/>
      <c r="OVT65" s="67"/>
      <c r="OVU65" s="30"/>
      <c r="OVV65" s="30"/>
      <c r="OVW65" s="43"/>
      <c r="OVX65" s="30"/>
      <c r="OVY65" s="66"/>
      <c r="OVZ65" s="67"/>
      <c r="OWA65" s="30"/>
      <c r="OWB65" s="30"/>
      <c r="OWC65" s="43"/>
      <c r="OWD65" s="30"/>
      <c r="OWE65" s="66"/>
      <c r="OWF65" s="67"/>
      <c r="OWG65" s="30"/>
      <c r="OWH65" s="30"/>
      <c r="OWI65" s="43"/>
      <c r="OWJ65" s="30"/>
      <c r="OWK65" s="66"/>
      <c r="OWL65" s="67"/>
      <c r="OWM65" s="30"/>
      <c r="OWN65" s="30"/>
      <c r="OWO65" s="43"/>
      <c r="OWP65" s="30"/>
      <c r="OWQ65" s="66"/>
      <c r="OWR65" s="67"/>
      <c r="OWS65" s="30"/>
      <c r="OWT65" s="30"/>
      <c r="OWU65" s="43"/>
      <c r="OWV65" s="30"/>
      <c r="OWW65" s="66"/>
      <c r="OWX65" s="67"/>
      <c r="OWY65" s="30"/>
      <c r="OWZ65" s="30"/>
      <c r="OXA65" s="43"/>
      <c r="OXB65" s="30"/>
      <c r="OXC65" s="66"/>
      <c r="OXD65" s="67"/>
      <c r="OXE65" s="30"/>
      <c r="OXF65" s="30"/>
      <c r="OXG65" s="43"/>
      <c r="OXH65" s="30"/>
      <c r="OXI65" s="66"/>
      <c r="OXJ65" s="67"/>
      <c r="OXK65" s="30"/>
      <c r="OXL65" s="30"/>
      <c r="OXM65" s="43"/>
      <c r="OXN65" s="30"/>
      <c r="OXO65" s="66"/>
      <c r="OXP65" s="67"/>
      <c r="OXQ65" s="30"/>
      <c r="OXR65" s="30"/>
      <c r="OXS65" s="43"/>
      <c r="OXT65" s="30"/>
      <c r="OXU65" s="66"/>
      <c r="OXV65" s="67"/>
      <c r="OXW65" s="30"/>
      <c r="OXX65" s="30"/>
      <c r="OXY65" s="43"/>
      <c r="OXZ65" s="30"/>
      <c r="OYA65" s="66"/>
      <c r="OYB65" s="67"/>
      <c r="OYC65" s="30"/>
      <c r="OYD65" s="30"/>
      <c r="OYE65" s="43"/>
      <c r="OYF65" s="30"/>
      <c r="OYG65" s="66"/>
      <c r="OYH65" s="67"/>
      <c r="OYI65" s="30"/>
      <c r="OYJ65" s="30"/>
      <c r="OYK65" s="43"/>
      <c r="OYL65" s="30"/>
      <c r="OYM65" s="66"/>
      <c r="OYN65" s="67"/>
      <c r="OYO65" s="30"/>
      <c r="OYP65" s="30"/>
      <c r="OYQ65" s="43"/>
      <c r="OYR65" s="30"/>
      <c r="OYS65" s="66"/>
      <c r="OYT65" s="67"/>
      <c r="OYU65" s="30"/>
      <c r="OYV65" s="30"/>
      <c r="OYW65" s="43"/>
      <c r="OYX65" s="30"/>
      <c r="OYY65" s="66"/>
      <c r="OYZ65" s="67"/>
      <c r="OZA65" s="30"/>
      <c r="OZB65" s="30"/>
      <c r="OZC65" s="43"/>
      <c r="OZD65" s="30"/>
      <c r="OZE65" s="66"/>
      <c r="OZF65" s="67"/>
      <c r="OZG65" s="30"/>
      <c r="OZH65" s="30"/>
      <c r="OZI65" s="43"/>
      <c r="OZJ65" s="30"/>
      <c r="OZK65" s="66"/>
      <c r="OZL65" s="67"/>
      <c r="OZM65" s="30"/>
      <c r="OZN65" s="30"/>
      <c r="OZO65" s="43"/>
      <c r="OZP65" s="30"/>
      <c r="OZQ65" s="66"/>
      <c r="OZR65" s="67"/>
      <c r="OZS65" s="30"/>
      <c r="OZT65" s="30"/>
      <c r="OZU65" s="43"/>
      <c r="OZV65" s="30"/>
      <c r="OZW65" s="66"/>
      <c r="OZX65" s="67"/>
      <c r="OZY65" s="30"/>
      <c r="OZZ65" s="30"/>
      <c r="PAA65" s="43"/>
      <c r="PAB65" s="30"/>
      <c r="PAC65" s="66"/>
      <c r="PAD65" s="67"/>
      <c r="PAE65" s="30"/>
      <c r="PAF65" s="30"/>
      <c r="PAG65" s="43"/>
      <c r="PAH65" s="30"/>
      <c r="PAI65" s="66"/>
      <c r="PAJ65" s="67"/>
      <c r="PAK65" s="30"/>
      <c r="PAL65" s="30"/>
      <c r="PAM65" s="43"/>
      <c r="PAN65" s="30"/>
      <c r="PAO65" s="66"/>
      <c r="PAP65" s="67"/>
      <c r="PAQ65" s="30"/>
      <c r="PAR65" s="30"/>
      <c r="PAS65" s="43"/>
      <c r="PAT65" s="30"/>
      <c r="PAU65" s="66"/>
      <c r="PAV65" s="67"/>
      <c r="PAW65" s="30"/>
      <c r="PAX65" s="30"/>
      <c r="PAY65" s="43"/>
      <c r="PAZ65" s="30"/>
      <c r="PBA65" s="66"/>
      <c r="PBB65" s="67"/>
      <c r="PBC65" s="30"/>
      <c r="PBD65" s="30"/>
      <c r="PBE65" s="43"/>
      <c r="PBF65" s="30"/>
      <c r="PBG65" s="66"/>
      <c r="PBH65" s="67"/>
      <c r="PBI65" s="30"/>
      <c r="PBJ65" s="30"/>
      <c r="PBK65" s="43"/>
      <c r="PBL65" s="30"/>
      <c r="PBM65" s="66"/>
      <c r="PBN65" s="67"/>
      <c r="PBO65" s="30"/>
      <c r="PBP65" s="30"/>
      <c r="PBQ65" s="43"/>
      <c r="PBR65" s="30"/>
      <c r="PBS65" s="66"/>
      <c r="PBT65" s="67"/>
      <c r="PBU65" s="30"/>
      <c r="PBV65" s="30"/>
      <c r="PBW65" s="43"/>
      <c r="PBX65" s="30"/>
      <c r="PBY65" s="66"/>
      <c r="PBZ65" s="67"/>
      <c r="PCA65" s="30"/>
      <c r="PCB65" s="30"/>
      <c r="PCC65" s="43"/>
      <c r="PCD65" s="30"/>
      <c r="PCE65" s="66"/>
      <c r="PCF65" s="67"/>
      <c r="PCG65" s="30"/>
      <c r="PCH65" s="30"/>
      <c r="PCI65" s="43"/>
      <c r="PCJ65" s="30"/>
      <c r="PCK65" s="66"/>
      <c r="PCL65" s="67"/>
      <c r="PCM65" s="30"/>
      <c r="PCN65" s="30"/>
      <c r="PCO65" s="43"/>
      <c r="PCP65" s="30"/>
      <c r="PCQ65" s="66"/>
      <c r="PCR65" s="67"/>
      <c r="PCS65" s="30"/>
      <c r="PCT65" s="30"/>
      <c r="PCU65" s="43"/>
      <c r="PCV65" s="30"/>
      <c r="PCW65" s="66"/>
      <c r="PCX65" s="67"/>
      <c r="PCY65" s="30"/>
      <c r="PCZ65" s="30"/>
      <c r="PDA65" s="43"/>
      <c r="PDB65" s="30"/>
      <c r="PDC65" s="66"/>
      <c r="PDD65" s="67"/>
      <c r="PDE65" s="30"/>
      <c r="PDF65" s="30"/>
      <c r="PDG65" s="43"/>
      <c r="PDH65" s="30"/>
      <c r="PDI65" s="66"/>
      <c r="PDJ65" s="67"/>
      <c r="PDK65" s="30"/>
      <c r="PDL65" s="30"/>
      <c r="PDM65" s="43"/>
      <c r="PDN65" s="30"/>
      <c r="PDO65" s="66"/>
      <c r="PDP65" s="67"/>
      <c r="PDQ65" s="30"/>
      <c r="PDR65" s="30"/>
      <c r="PDS65" s="43"/>
      <c r="PDT65" s="30"/>
      <c r="PDU65" s="66"/>
      <c r="PDV65" s="67"/>
      <c r="PDW65" s="30"/>
      <c r="PDX65" s="30"/>
      <c r="PDY65" s="43"/>
      <c r="PDZ65" s="30"/>
      <c r="PEA65" s="66"/>
      <c r="PEB65" s="67"/>
      <c r="PEC65" s="30"/>
      <c r="PED65" s="30"/>
      <c r="PEE65" s="43"/>
      <c r="PEF65" s="30"/>
      <c r="PEG65" s="66"/>
      <c r="PEH65" s="67"/>
      <c r="PEI65" s="30"/>
      <c r="PEJ65" s="30"/>
      <c r="PEK65" s="43"/>
      <c r="PEL65" s="30"/>
      <c r="PEM65" s="66"/>
      <c r="PEN65" s="67"/>
      <c r="PEO65" s="30"/>
      <c r="PEP65" s="30"/>
      <c r="PEQ65" s="43"/>
      <c r="PER65" s="30"/>
      <c r="PES65" s="66"/>
      <c r="PET65" s="67"/>
      <c r="PEU65" s="30"/>
      <c r="PEV65" s="30"/>
      <c r="PEW65" s="43"/>
      <c r="PEX65" s="30"/>
      <c r="PEY65" s="66"/>
      <c r="PEZ65" s="67"/>
      <c r="PFA65" s="30"/>
      <c r="PFB65" s="30"/>
      <c r="PFC65" s="43"/>
      <c r="PFD65" s="30"/>
      <c r="PFE65" s="66"/>
      <c r="PFF65" s="67"/>
      <c r="PFG65" s="30"/>
      <c r="PFH65" s="30"/>
      <c r="PFI65" s="43"/>
      <c r="PFJ65" s="30"/>
      <c r="PFK65" s="66"/>
      <c r="PFL65" s="67"/>
      <c r="PFM65" s="30"/>
      <c r="PFN65" s="30"/>
      <c r="PFO65" s="43"/>
      <c r="PFP65" s="30"/>
      <c r="PFQ65" s="66"/>
      <c r="PFR65" s="67"/>
      <c r="PFS65" s="30"/>
      <c r="PFT65" s="30"/>
      <c r="PFU65" s="43"/>
      <c r="PFV65" s="30"/>
      <c r="PFW65" s="66"/>
      <c r="PFX65" s="67"/>
      <c r="PFY65" s="30"/>
      <c r="PFZ65" s="30"/>
      <c r="PGA65" s="43"/>
      <c r="PGB65" s="30"/>
      <c r="PGC65" s="66"/>
      <c r="PGD65" s="67"/>
      <c r="PGE65" s="30"/>
      <c r="PGF65" s="30"/>
      <c r="PGG65" s="43"/>
      <c r="PGH65" s="30"/>
      <c r="PGI65" s="66"/>
      <c r="PGJ65" s="67"/>
      <c r="PGK65" s="30"/>
      <c r="PGL65" s="30"/>
      <c r="PGM65" s="43"/>
      <c r="PGN65" s="30"/>
      <c r="PGO65" s="66"/>
      <c r="PGP65" s="67"/>
      <c r="PGQ65" s="30"/>
      <c r="PGR65" s="30"/>
      <c r="PGS65" s="43"/>
      <c r="PGT65" s="30"/>
      <c r="PGU65" s="66"/>
      <c r="PGV65" s="67"/>
      <c r="PGW65" s="30"/>
      <c r="PGX65" s="30"/>
      <c r="PGY65" s="43"/>
      <c r="PGZ65" s="30"/>
      <c r="PHA65" s="66"/>
      <c r="PHB65" s="67"/>
      <c r="PHC65" s="30"/>
      <c r="PHD65" s="30"/>
      <c r="PHE65" s="43"/>
      <c r="PHF65" s="30"/>
      <c r="PHG65" s="66"/>
      <c r="PHH65" s="67"/>
      <c r="PHI65" s="30"/>
      <c r="PHJ65" s="30"/>
      <c r="PHK65" s="43"/>
      <c r="PHL65" s="30"/>
      <c r="PHM65" s="66"/>
      <c r="PHN65" s="67"/>
      <c r="PHO65" s="30"/>
      <c r="PHP65" s="30"/>
      <c r="PHQ65" s="43"/>
      <c r="PHR65" s="30"/>
      <c r="PHS65" s="66"/>
      <c r="PHT65" s="67"/>
      <c r="PHU65" s="30"/>
      <c r="PHV65" s="30"/>
      <c r="PHW65" s="43"/>
      <c r="PHX65" s="30"/>
      <c r="PHY65" s="66"/>
      <c r="PHZ65" s="67"/>
      <c r="PIA65" s="30"/>
      <c r="PIB65" s="30"/>
      <c r="PIC65" s="43"/>
      <c r="PID65" s="30"/>
      <c r="PIE65" s="66"/>
      <c r="PIF65" s="67"/>
      <c r="PIG65" s="30"/>
      <c r="PIH65" s="30"/>
      <c r="PII65" s="43"/>
      <c r="PIJ65" s="30"/>
      <c r="PIK65" s="66"/>
      <c r="PIL65" s="67"/>
      <c r="PIM65" s="30"/>
      <c r="PIN65" s="30"/>
      <c r="PIO65" s="43"/>
      <c r="PIP65" s="30"/>
      <c r="PIQ65" s="66"/>
      <c r="PIR65" s="67"/>
      <c r="PIS65" s="30"/>
      <c r="PIT65" s="30"/>
      <c r="PIU65" s="43"/>
      <c r="PIV65" s="30"/>
      <c r="PIW65" s="66"/>
      <c r="PIX65" s="67"/>
      <c r="PIY65" s="30"/>
      <c r="PIZ65" s="30"/>
      <c r="PJA65" s="43"/>
      <c r="PJB65" s="30"/>
      <c r="PJC65" s="66"/>
      <c r="PJD65" s="67"/>
      <c r="PJE65" s="30"/>
      <c r="PJF65" s="30"/>
      <c r="PJG65" s="43"/>
      <c r="PJH65" s="30"/>
      <c r="PJI65" s="66"/>
      <c r="PJJ65" s="67"/>
      <c r="PJK65" s="30"/>
      <c r="PJL65" s="30"/>
      <c r="PJM65" s="43"/>
      <c r="PJN65" s="30"/>
      <c r="PJO65" s="66"/>
      <c r="PJP65" s="67"/>
      <c r="PJQ65" s="30"/>
      <c r="PJR65" s="30"/>
      <c r="PJS65" s="43"/>
      <c r="PJT65" s="30"/>
      <c r="PJU65" s="66"/>
      <c r="PJV65" s="67"/>
      <c r="PJW65" s="30"/>
      <c r="PJX65" s="30"/>
      <c r="PJY65" s="43"/>
      <c r="PJZ65" s="30"/>
      <c r="PKA65" s="66"/>
      <c r="PKB65" s="67"/>
      <c r="PKC65" s="30"/>
      <c r="PKD65" s="30"/>
      <c r="PKE65" s="43"/>
      <c r="PKF65" s="30"/>
      <c r="PKG65" s="66"/>
      <c r="PKH65" s="67"/>
      <c r="PKI65" s="30"/>
      <c r="PKJ65" s="30"/>
      <c r="PKK65" s="43"/>
      <c r="PKL65" s="30"/>
      <c r="PKM65" s="66"/>
      <c r="PKN65" s="67"/>
      <c r="PKO65" s="30"/>
      <c r="PKP65" s="30"/>
      <c r="PKQ65" s="43"/>
      <c r="PKR65" s="30"/>
      <c r="PKS65" s="66"/>
      <c r="PKT65" s="67"/>
      <c r="PKU65" s="30"/>
      <c r="PKV65" s="30"/>
      <c r="PKW65" s="43"/>
      <c r="PKX65" s="30"/>
      <c r="PKY65" s="66"/>
      <c r="PKZ65" s="67"/>
      <c r="PLA65" s="30"/>
      <c r="PLB65" s="30"/>
      <c r="PLC65" s="43"/>
      <c r="PLD65" s="30"/>
      <c r="PLE65" s="66"/>
      <c r="PLF65" s="67"/>
      <c r="PLG65" s="30"/>
      <c r="PLH65" s="30"/>
      <c r="PLI65" s="43"/>
      <c r="PLJ65" s="30"/>
      <c r="PLK65" s="66"/>
      <c r="PLL65" s="67"/>
      <c r="PLM65" s="30"/>
      <c r="PLN65" s="30"/>
      <c r="PLO65" s="43"/>
      <c r="PLP65" s="30"/>
      <c r="PLQ65" s="66"/>
      <c r="PLR65" s="67"/>
      <c r="PLS65" s="30"/>
      <c r="PLT65" s="30"/>
      <c r="PLU65" s="43"/>
      <c r="PLV65" s="30"/>
      <c r="PLW65" s="66"/>
      <c r="PLX65" s="67"/>
      <c r="PLY65" s="30"/>
      <c r="PLZ65" s="30"/>
      <c r="PMA65" s="43"/>
      <c r="PMB65" s="30"/>
      <c r="PMC65" s="66"/>
      <c r="PMD65" s="67"/>
      <c r="PME65" s="30"/>
      <c r="PMF65" s="30"/>
      <c r="PMG65" s="43"/>
      <c r="PMH65" s="30"/>
      <c r="PMI65" s="66"/>
      <c r="PMJ65" s="67"/>
      <c r="PMK65" s="30"/>
      <c r="PML65" s="30"/>
      <c r="PMM65" s="43"/>
      <c r="PMN65" s="30"/>
      <c r="PMO65" s="66"/>
      <c r="PMP65" s="67"/>
      <c r="PMQ65" s="30"/>
      <c r="PMR65" s="30"/>
      <c r="PMS65" s="43"/>
      <c r="PMT65" s="30"/>
      <c r="PMU65" s="66"/>
      <c r="PMV65" s="67"/>
      <c r="PMW65" s="30"/>
      <c r="PMX65" s="30"/>
      <c r="PMY65" s="43"/>
      <c r="PMZ65" s="30"/>
      <c r="PNA65" s="66"/>
      <c r="PNB65" s="67"/>
      <c r="PNC65" s="30"/>
      <c r="PND65" s="30"/>
      <c r="PNE65" s="43"/>
      <c r="PNF65" s="30"/>
      <c r="PNG65" s="66"/>
      <c r="PNH65" s="67"/>
      <c r="PNI65" s="30"/>
      <c r="PNJ65" s="30"/>
      <c r="PNK65" s="43"/>
      <c r="PNL65" s="30"/>
      <c r="PNM65" s="66"/>
      <c r="PNN65" s="67"/>
      <c r="PNO65" s="30"/>
      <c r="PNP65" s="30"/>
      <c r="PNQ65" s="43"/>
      <c r="PNR65" s="30"/>
      <c r="PNS65" s="66"/>
      <c r="PNT65" s="67"/>
      <c r="PNU65" s="30"/>
      <c r="PNV65" s="30"/>
      <c r="PNW65" s="43"/>
      <c r="PNX65" s="30"/>
      <c r="PNY65" s="66"/>
      <c r="PNZ65" s="67"/>
      <c r="POA65" s="30"/>
      <c r="POB65" s="30"/>
      <c r="POC65" s="43"/>
      <c r="POD65" s="30"/>
      <c r="POE65" s="66"/>
      <c r="POF65" s="67"/>
      <c r="POG65" s="30"/>
      <c r="POH65" s="30"/>
      <c r="POI65" s="43"/>
      <c r="POJ65" s="30"/>
      <c r="POK65" s="66"/>
      <c r="POL65" s="67"/>
      <c r="POM65" s="30"/>
      <c r="PON65" s="30"/>
      <c r="POO65" s="43"/>
      <c r="POP65" s="30"/>
      <c r="POQ65" s="66"/>
      <c r="POR65" s="67"/>
      <c r="POS65" s="30"/>
      <c r="POT65" s="30"/>
      <c r="POU65" s="43"/>
      <c r="POV65" s="30"/>
      <c r="POW65" s="66"/>
      <c r="POX65" s="67"/>
      <c r="POY65" s="30"/>
      <c r="POZ65" s="30"/>
      <c r="PPA65" s="43"/>
      <c r="PPB65" s="30"/>
      <c r="PPC65" s="66"/>
      <c r="PPD65" s="67"/>
      <c r="PPE65" s="30"/>
      <c r="PPF65" s="30"/>
      <c r="PPG65" s="43"/>
      <c r="PPH65" s="30"/>
      <c r="PPI65" s="66"/>
      <c r="PPJ65" s="67"/>
      <c r="PPK65" s="30"/>
      <c r="PPL65" s="30"/>
      <c r="PPM65" s="43"/>
      <c r="PPN65" s="30"/>
      <c r="PPO65" s="66"/>
      <c r="PPP65" s="67"/>
      <c r="PPQ65" s="30"/>
      <c r="PPR65" s="30"/>
      <c r="PPS65" s="43"/>
      <c r="PPT65" s="30"/>
      <c r="PPU65" s="66"/>
      <c r="PPV65" s="67"/>
      <c r="PPW65" s="30"/>
      <c r="PPX65" s="30"/>
      <c r="PPY65" s="43"/>
      <c r="PPZ65" s="30"/>
      <c r="PQA65" s="66"/>
      <c r="PQB65" s="67"/>
      <c r="PQC65" s="30"/>
      <c r="PQD65" s="30"/>
      <c r="PQE65" s="43"/>
      <c r="PQF65" s="30"/>
      <c r="PQG65" s="66"/>
      <c r="PQH65" s="67"/>
      <c r="PQI65" s="30"/>
      <c r="PQJ65" s="30"/>
      <c r="PQK65" s="43"/>
      <c r="PQL65" s="30"/>
      <c r="PQM65" s="66"/>
      <c r="PQN65" s="67"/>
      <c r="PQO65" s="30"/>
      <c r="PQP65" s="30"/>
      <c r="PQQ65" s="43"/>
      <c r="PQR65" s="30"/>
      <c r="PQS65" s="66"/>
      <c r="PQT65" s="67"/>
      <c r="PQU65" s="30"/>
      <c r="PQV65" s="30"/>
      <c r="PQW65" s="43"/>
      <c r="PQX65" s="30"/>
      <c r="PQY65" s="66"/>
      <c r="PQZ65" s="67"/>
      <c r="PRA65" s="30"/>
      <c r="PRB65" s="30"/>
      <c r="PRC65" s="43"/>
      <c r="PRD65" s="30"/>
      <c r="PRE65" s="66"/>
      <c r="PRF65" s="67"/>
      <c r="PRG65" s="30"/>
      <c r="PRH65" s="30"/>
      <c r="PRI65" s="43"/>
      <c r="PRJ65" s="30"/>
      <c r="PRK65" s="66"/>
      <c r="PRL65" s="67"/>
      <c r="PRM65" s="30"/>
      <c r="PRN65" s="30"/>
      <c r="PRO65" s="43"/>
      <c r="PRP65" s="30"/>
      <c r="PRQ65" s="66"/>
      <c r="PRR65" s="67"/>
      <c r="PRS65" s="30"/>
      <c r="PRT65" s="30"/>
      <c r="PRU65" s="43"/>
      <c r="PRV65" s="30"/>
      <c r="PRW65" s="66"/>
      <c r="PRX65" s="67"/>
      <c r="PRY65" s="30"/>
      <c r="PRZ65" s="30"/>
      <c r="PSA65" s="43"/>
      <c r="PSB65" s="30"/>
      <c r="PSC65" s="66"/>
      <c r="PSD65" s="67"/>
      <c r="PSE65" s="30"/>
      <c r="PSF65" s="30"/>
      <c r="PSG65" s="43"/>
      <c r="PSH65" s="30"/>
      <c r="PSI65" s="66"/>
      <c r="PSJ65" s="67"/>
      <c r="PSK65" s="30"/>
      <c r="PSL65" s="30"/>
      <c r="PSM65" s="43"/>
      <c r="PSN65" s="30"/>
      <c r="PSO65" s="66"/>
      <c r="PSP65" s="67"/>
      <c r="PSQ65" s="30"/>
      <c r="PSR65" s="30"/>
      <c r="PSS65" s="43"/>
      <c r="PST65" s="30"/>
      <c r="PSU65" s="66"/>
      <c r="PSV65" s="67"/>
      <c r="PSW65" s="30"/>
      <c r="PSX65" s="30"/>
      <c r="PSY65" s="43"/>
      <c r="PSZ65" s="30"/>
      <c r="PTA65" s="66"/>
      <c r="PTB65" s="67"/>
      <c r="PTC65" s="30"/>
      <c r="PTD65" s="30"/>
      <c r="PTE65" s="43"/>
      <c r="PTF65" s="30"/>
      <c r="PTG65" s="66"/>
      <c r="PTH65" s="67"/>
      <c r="PTI65" s="30"/>
      <c r="PTJ65" s="30"/>
      <c r="PTK65" s="43"/>
      <c r="PTL65" s="30"/>
      <c r="PTM65" s="66"/>
      <c r="PTN65" s="67"/>
      <c r="PTO65" s="30"/>
      <c r="PTP65" s="30"/>
      <c r="PTQ65" s="43"/>
      <c r="PTR65" s="30"/>
      <c r="PTS65" s="66"/>
      <c r="PTT65" s="67"/>
      <c r="PTU65" s="30"/>
      <c r="PTV65" s="30"/>
      <c r="PTW65" s="43"/>
      <c r="PTX65" s="30"/>
      <c r="PTY65" s="66"/>
      <c r="PTZ65" s="67"/>
      <c r="PUA65" s="30"/>
      <c r="PUB65" s="30"/>
      <c r="PUC65" s="43"/>
      <c r="PUD65" s="30"/>
      <c r="PUE65" s="66"/>
      <c r="PUF65" s="67"/>
      <c r="PUG65" s="30"/>
      <c r="PUH65" s="30"/>
      <c r="PUI65" s="43"/>
      <c r="PUJ65" s="30"/>
      <c r="PUK65" s="66"/>
      <c r="PUL65" s="67"/>
      <c r="PUM65" s="30"/>
      <c r="PUN65" s="30"/>
      <c r="PUO65" s="43"/>
      <c r="PUP65" s="30"/>
      <c r="PUQ65" s="66"/>
      <c r="PUR65" s="67"/>
      <c r="PUS65" s="30"/>
      <c r="PUT65" s="30"/>
      <c r="PUU65" s="43"/>
      <c r="PUV65" s="30"/>
      <c r="PUW65" s="66"/>
      <c r="PUX65" s="67"/>
      <c r="PUY65" s="30"/>
      <c r="PUZ65" s="30"/>
      <c r="PVA65" s="43"/>
      <c r="PVB65" s="30"/>
      <c r="PVC65" s="66"/>
      <c r="PVD65" s="67"/>
      <c r="PVE65" s="30"/>
      <c r="PVF65" s="30"/>
      <c r="PVG65" s="43"/>
      <c r="PVH65" s="30"/>
      <c r="PVI65" s="66"/>
      <c r="PVJ65" s="67"/>
      <c r="PVK65" s="30"/>
      <c r="PVL65" s="30"/>
      <c r="PVM65" s="43"/>
      <c r="PVN65" s="30"/>
      <c r="PVO65" s="66"/>
      <c r="PVP65" s="67"/>
      <c r="PVQ65" s="30"/>
      <c r="PVR65" s="30"/>
      <c r="PVS65" s="43"/>
      <c r="PVT65" s="30"/>
      <c r="PVU65" s="66"/>
      <c r="PVV65" s="67"/>
      <c r="PVW65" s="30"/>
      <c r="PVX65" s="30"/>
      <c r="PVY65" s="43"/>
      <c r="PVZ65" s="30"/>
      <c r="PWA65" s="66"/>
      <c r="PWB65" s="67"/>
      <c r="PWC65" s="30"/>
      <c r="PWD65" s="30"/>
      <c r="PWE65" s="43"/>
      <c r="PWF65" s="30"/>
      <c r="PWG65" s="66"/>
      <c r="PWH65" s="67"/>
      <c r="PWI65" s="30"/>
      <c r="PWJ65" s="30"/>
      <c r="PWK65" s="43"/>
      <c r="PWL65" s="30"/>
      <c r="PWM65" s="66"/>
      <c r="PWN65" s="67"/>
      <c r="PWO65" s="30"/>
      <c r="PWP65" s="30"/>
      <c r="PWQ65" s="43"/>
      <c r="PWR65" s="30"/>
      <c r="PWS65" s="66"/>
      <c r="PWT65" s="67"/>
      <c r="PWU65" s="30"/>
      <c r="PWV65" s="30"/>
      <c r="PWW65" s="43"/>
      <c r="PWX65" s="30"/>
      <c r="PWY65" s="66"/>
      <c r="PWZ65" s="67"/>
      <c r="PXA65" s="30"/>
      <c r="PXB65" s="30"/>
      <c r="PXC65" s="43"/>
      <c r="PXD65" s="30"/>
      <c r="PXE65" s="66"/>
      <c r="PXF65" s="67"/>
      <c r="PXG65" s="30"/>
      <c r="PXH65" s="30"/>
      <c r="PXI65" s="43"/>
      <c r="PXJ65" s="30"/>
      <c r="PXK65" s="66"/>
      <c r="PXL65" s="67"/>
      <c r="PXM65" s="30"/>
      <c r="PXN65" s="30"/>
      <c r="PXO65" s="43"/>
      <c r="PXP65" s="30"/>
      <c r="PXQ65" s="66"/>
      <c r="PXR65" s="67"/>
      <c r="PXS65" s="30"/>
      <c r="PXT65" s="30"/>
      <c r="PXU65" s="43"/>
      <c r="PXV65" s="30"/>
      <c r="PXW65" s="66"/>
      <c r="PXX65" s="67"/>
      <c r="PXY65" s="30"/>
      <c r="PXZ65" s="30"/>
      <c r="PYA65" s="43"/>
      <c r="PYB65" s="30"/>
      <c r="PYC65" s="66"/>
      <c r="PYD65" s="67"/>
      <c r="PYE65" s="30"/>
      <c r="PYF65" s="30"/>
      <c r="PYG65" s="43"/>
      <c r="PYH65" s="30"/>
      <c r="PYI65" s="66"/>
      <c r="PYJ65" s="67"/>
      <c r="PYK65" s="30"/>
      <c r="PYL65" s="30"/>
      <c r="PYM65" s="43"/>
      <c r="PYN65" s="30"/>
      <c r="PYO65" s="66"/>
      <c r="PYP65" s="67"/>
      <c r="PYQ65" s="30"/>
      <c r="PYR65" s="30"/>
      <c r="PYS65" s="43"/>
      <c r="PYT65" s="30"/>
      <c r="PYU65" s="66"/>
      <c r="PYV65" s="67"/>
      <c r="PYW65" s="30"/>
      <c r="PYX65" s="30"/>
      <c r="PYY65" s="43"/>
      <c r="PYZ65" s="30"/>
      <c r="PZA65" s="66"/>
      <c r="PZB65" s="67"/>
      <c r="PZC65" s="30"/>
      <c r="PZD65" s="30"/>
      <c r="PZE65" s="43"/>
      <c r="PZF65" s="30"/>
      <c r="PZG65" s="66"/>
      <c r="PZH65" s="67"/>
      <c r="PZI65" s="30"/>
      <c r="PZJ65" s="30"/>
      <c r="PZK65" s="43"/>
      <c r="PZL65" s="30"/>
      <c r="PZM65" s="66"/>
      <c r="PZN65" s="67"/>
      <c r="PZO65" s="30"/>
      <c r="PZP65" s="30"/>
      <c r="PZQ65" s="43"/>
      <c r="PZR65" s="30"/>
      <c r="PZS65" s="66"/>
      <c r="PZT65" s="67"/>
      <c r="PZU65" s="30"/>
      <c r="PZV65" s="30"/>
      <c r="PZW65" s="43"/>
      <c r="PZX65" s="30"/>
      <c r="PZY65" s="66"/>
      <c r="PZZ65" s="67"/>
      <c r="QAA65" s="30"/>
      <c r="QAB65" s="30"/>
      <c r="QAC65" s="43"/>
      <c r="QAD65" s="30"/>
      <c r="QAE65" s="66"/>
      <c r="QAF65" s="67"/>
      <c r="QAG65" s="30"/>
      <c r="QAH65" s="30"/>
      <c r="QAI65" s="43"/>
      <c r="QAJ65" s="30"/>
      <c r="QAK65" s="66"/>
      <c r="QAL65" s="67"/>
      <c r="QAM65" s="30"/>
      <c r="QAN65" s="30"/>
      <c r="QAO65" s="43"/>
      <c r="QAP65" s="30"/>
      <c r="QAQ65" s="66"/>
      <c r="QAR65" s="67"/>
      <c r="QAS65" s="30"/>
      <c r="QAT65" s="30"/>
      <c r="QAU65" s="43"/>
      <c r="QAV65" s="30"/>
      <c r="QAW65" s="66"/>
      <c r="QAX65" s="67"/>
      <c r="QAY65" s="30"/>
      <c r="QAZ65" s="30"/>
      <c r="QBA65" s="43"/>
      <c r="QBB65" s="30"/>
      <c r="QBC65" s="66"/>
      <c r="QBD65" s="67"/>
      <c r="QBE65" s="30"/>
      <c r="QBF65" s="30"/>
      <c r="QBG65" s="43"/>
      <c r="QBH65" s="30"/>
      <c r="QBI65" s="66"/>
      <c r="QBJ65" s="67"/>
      <c r="QBK65" s="30"/>
      <c r="QBL65" s="30"/>
      <c r="QBM65" s="43"/>
      <c r="QBN65" s="30"/>
      <c r="QBO65" s="66"/>
      <c r="QBP65" s="67"/>
      <c r="QBQ65" s="30"/>
      <c r="QBR65" s="30"/>
      <c r="QBS65" s="43"/>
      <c r="QBT65" s="30"/>
      <c r="QBU65" s="66"/>
      <c r="QBV65" s="67"/>
      <c r="QBW65" s="30"/>
      <c r="QBX65" s="30"/>
      <c r="QBY65" s="43"/>
      <c r="QBZ65" s="30"/>
      <c r="QCA65" s="66"/>
      <c r="QCB65" s="67"/>
      <c r="QCC65" s="30"/>
      <c r="QCD65" s="30"/>
      <c r="QCE65" s="43"/>
      <c r="QCF65" s="30"/>
      <c r="QCG65" s="66"/>
      <c r="QCH65" s="67"/>
      <c r="QCI65" s="30"/>
      <c r="QCJ65" s="30"/>
      <c r="QCK65" s="43"/>
      <c r="QCL65" s="30"/>
      <c r="QCM65" s="66"/>
      <c r="QCN65" s="67"/>
      <c r="QCO65" s="30"/>
      <c r="QCP65" s="30"/>
      <c r="QCQ65" s="43"/>
      <c r="QCR65" s="30"/>
      <c r="QCS65" s="66"/>
      <c r="QCT65" s="67"/>
      <c r="QCU65" s="30"/>
      <c r="QCV65" s="30"/>
      <c r="QCW65" s="43"/>
      <c r="QCX65" s="30"/>
      <c r="QCY65" s="66"/>
      <c r="QCZ65" s="67"/>
      <c r="QDA65" s="30"/>
      <c r="QDB65" s="30"/>
      <c r="QDC65" s="43"/>
      <c r="QDD65" s="30"/>
      <c r="QDE65" s="66"/>
      <c r="QDF65" s="67"/>
      <c r="QDG65" s="30"/>
      <c r="QDH65" s="30"/>
      <c r="QDI65" s="43"/>
      <c r="QDJ65" s="30"/>
      <c r="QDK65" s="66"/>
      <c r="QDL65" s="67"/>
      <c r="QDM65" s="30"/>
      <c r="QDN65" s="30"/>
      <c r="QDO65" s="43"/>
      <c r="QDP65" s="30"/>
      <c r="QDQ65" s="66"/>
      <c r="QDR65" s="67"/>
      <c r="QDS65" s="30"/>
      <c r="QDT65" s="30"/>
      <c r="QDU65" s="43"/>
      <c r="QDV65" s="30"/>
      <c r="QDW65" s="66"/>
      <c r="QDX65" s="67"/>
      <c r="QDY65" s="30"/>
      <c r="QDZ65" s="30"/>
      <c r="QEA65" s="43"/>
      <c r="QEB65" s="30"/>
      <c r="QEC65" s="66"/>
      <c r="QED65" s="67"/>
      <c r="QEE65" s="30"/>
      <c r="QEF65" s="30"/>
      <c r="QEG65" s="43"/>
      <c r="QEH65" s="30"/>
      <c r="QEI65" s="66"/>
      <c r="QEJ65" s="67"/>
      <c r="QEK65" s="30"/>
      <c r="QEL65" s="30"/>
      <c r="QEM65" s="43"/>
      <c r="QEN65" s="30"/>
      <c r="QEO65" s="66"/>
      <c r="QEP65" s="67"/>
      <c r="QEQ65" s="30"/>
      <c r="QER65" s="30"/>
      <c r="QES65" s="43"/>
      <c r="QET65" s="30"/>
      <c r="QEU65" s="66"/>
      <c r="QEV65" s="67"/>
      <c r="QEW65" s="30"/>
      <c r="QEX65" s="30"/>
      <c r="QEY65" s="43"/>
      <c r="QEZ65" s="30"/>
      <c r="QFA65" s="66"/>
      <c r="QFB65" s="67"/>
      <c r="QFC65" s="30"/>
      <c r="QFD65" s="30"/>
      <c r="QFE65" s="43"/>
      <c r="QFF65" s="30"/>
      <c r="QFG65" s="66"/>
      <c r="QFH65" s="67"/>
      <c r="QFI65" s="30"/>
      <c r="QFJ65" s="30"/>
      <c r="QFK65" s="43"/>
      <c r="QFL65" s="30"/>
      <c r="QFM65" s="66"/>
      <c r="QFN65" s="67"/>
      <c r="QFO65" s="30"/>
      <c r="QFP65" s="30"/>
      <c r="QFQ65" s="43"/>
      <c r="QFR65" s="30"/>
      <c r="QFS65" s="66"/>
      <c r="QFT65" s="67"/>
      <c r="QFU65" s="30"/>
      <c r="QFV65" s="30"/>
      <c r="QFW65" s="43"/>
      <c r="QFX65" s="30"/>
      <c r="QFY65" s="66"/>
      <c r="QFZ65" s="67"/>
      <c r="QGA65" s="30"/>
      <c r="QGB65" s="30"/>
      <c r="QGC65" s="43"/>
      <c r="QGD65" s="30"/>
      <c r="QGE65" s="66"/>
      <c r="QGF65" s="67"/>
      <c r="QGG65" s="30"/>
      <c r="QGH65" s="30"/>
      <c r="QGI65" s="43"/>
      <c r="QGJ65" s="30"/>
      <c r="QGK65" s="66"/>
      <c r="QGL65" s="67"/>
      <c r="QGM65" s="30"/>
      <c r="QGN65" s="30"/>
      <c r="QGO65" s="43"/>
      <c r="QGP65" s="30"/>
      <c r="QGQ65" s="66"/>
      <c r="QGR65" s="67"/>
      <c r="QGS65" s="30"/>
      <c r="QGT65" s="30"/>
      <c r="QGU65" s="43"/>
      <c r="QGV65" s="30"/>
      <c r="QGW65" s="66"/>
      <c r="QGX65" s="67"/>
      <c r="QGY65" s="30"/>
      <c r="QGZ65" s="30"/>
      <c r="QHA65" s="43"/>
      <c r="QHB65" s="30"/>
      <c r="QHC65" s="66"/>
      <c r="QHD65" s="67"/>
      <c r="QHE65" s="30"/>
      <c r="QHF65" s="30"/>
      <c r="QHG65" s="43"/>
      <c r="QHH65" s="30"/>
      <c r="QHI65" s="66"/>
      <c r="QHJ65" s="67"/>
      <c r="QHK65" s="30"/>
      <c r="QHL65" s="30"/>
      <c r="QHM65" s="43"/>
      <c r="QHN65" s="30"/>
      <c r="QHO65" s="66"/>
      <c r="QHP65" s="67"/>
      <c r="QHQ65" s="30"/>
      <c r="QHR65" s="30"/>
      <c r="QHS65" s="43"/>
      <c r="QHT65" s="30"/>
      <c r="QHU65" s="66"/>
      <c r="QHV65" s="67"/>
      <c r="QHW65" s="30"/>
      <c r="QHX65" s="30"/>
      <c r="QHY65" s="43"/>
      <c r="QHZ65" s="30"/>
      <c r="QIA65" s="66"/>
      <c r="QIB65" s="67"/>
      <c r="QIC65" s="30"/>
      <c r="QID65" s="30"/>
      <c r="QIE65" s="43"/>
      <c r="QIF65" s="30"/>
      <c r="QIG65" s="66"/>
      <c r="QIH65" s="67"/>
      <c r="QII65" s="30"/>
      <c r="QIJ65" s="30"/>
      <c r="QIK65" s="43"/>
      <c r="QIL65" s="30"/>
      <c r="QIM65" s="66"/>
      <c r="QIN65" s="67"/>
      <c r="QIO65" s="30"/>
      <c r="QIP65" s="30"/>
      <c r="QIQ65" s="43"/>
      <c r="QIR65" s="30"/>
      <c r="QIS65" s="66"/>
      <c r="QIT65" s="67"/>
      <c r="QIU65" s="30"/>
      <c r="QIV65" s="30"/>
      <c r="QIW65" s="43"/>
      <c r="QIX65" s="30"/>
      <c r="QIY65" s="66"/>
      <c r="QIZ65" s="67"/>
      <c r="QJA65" s="30"/>
      <c r="QJB65" s="30"/>
      <c r="QJC65" s="43"/>
      <c r="QJD65" s="30"/>
      <c r="QJE65" s="66"/>
      <c r="QJF65" s="67"/>
      <c r="QJG65" s="30"/>
      <c r="QJH65" s="30"/>
      <c r="QJI65" s="43"/>
      <c r="QJJ65" s="30"/>
      <c r="QJK65" s="66"/>
      <c r="QJL65" s="67"/>
      <c r="QJM65" s="30"/>
      <c r="QJN65" s="30"/>
      <c r="QJO65" s="43"/>
      <c r="QJP65" s="30"/>
      <c r="QJQ65" s="66"/>
      <c r="QJR65" s="67"/>
      <c r="QJS65" s="30"/>
      <c r="QJT65" s="30"/>
      <c r="QJU65" s="43"/>
      <c r="QJV65" s="30"/>
      <c r="QJW65" s="66"/>
      <c r="QJX65" s="67"/>
      <c r="QJY65" s="30"/>
      <c r="QJZ65" s="30"/>
      <c r="QKA65" s="43"/>
      <c r="QKB65" s="30"/>
      <c r="QKC65" s="66"/>
      <c r="QKD65" s="67"/>
      <c r="QKE65" s="30"/>
      <c r="QKF65" s="30"/>
      <c r="QKG65" s="43"/>
      <c r="QKH65" s="30"/>
      <c r="QKI65" s="66"/>
      <c r="QKJ65" s="67"/>
      <c r="QKK65" s="30"/>
      <c r="QKL65" s="30"/>
      <c r="QKM65" s="43"/>
      <c r="QKN65" s="30"/>
      <c r="QKO65" s="66"/>
      <c r="QKP65" s="67"/>
      <c r="QKQ65" s="30"/>
      <c r="QKR65" s="30"/>
      <c r="QKS65" s="43"/>
      <c r="QKT65" s="30"/>
      <c r="QKU65" s="66"/>
      <c r="QKV65" s="67"/>
      <c r="QKW65" s="30"/>
      <c r="QKX65" s="30"/>
      <c r="QKY65" s="43"/>
      <c r="QKZ65" s="30"/>
      <c r="QLA65" s="66"/>
      <c r="QLB65" s="67"/>
      <c r="QLC65" s="30"/>
      <c r="QLD65" s="30"/>
      <c r="QLE65" s="43"/>
      <c r="QLF65" s="30"/>
      <c r="QLG65" s="66"/>
      <c r="QLH65" s="67"/>
      <c r="QLI65" s="30"/>
      <c r="QLJ65" s="30"/>
      <c r="QLK65" s="43"/>
      <c r="QLL65" s="30"/>
      <c r="QLM65" s="66"/>
      <c r="QLN65" s="67"/>
      <c r="QLO65" s="30"/>
      <c r="QLP65" s="30"/>
      <c r="QLQ65" s="43"/>
      <c r="QLR65" s="30"/>
      <c r="QLS65" s="66"/>
      <c r="QLT65" s="67"/>
      <c r="QLU65" s="30"/>
      <c r="QLV65" s="30"/>
      <c r="QLW65" s="43"/>
      <c r="QLX65" s="30"/>
      <c r="QLY65" s="66"/>
      <c r="QLZ65" s="67"/>
      <c r="QMA65" s="30"/>
      <c r="QMB65" s="30"/>
      <c r="QMC65" s="43"/>
      <c r="QMD65" s="30"/>
      <c r="QME65" s="66"/>
      <c r="QMF65" s="67"/>
      <c r="QMG65" s="30"/>
      <c r="QMH65" s="30"/>
      <c r="QMI65" s="43"/>
      <c r="QMJ65" s="30"/>
      <c r="QMK65" s="66"/>
      <c r="QML65" s="67"/>
      <c r="QMM65" s="30"/>
      <c r="QMN65" s="30"/>
      <c r="QMO65" s="43"/>
      <c r="QMP65" s="30"/>
      <c r="QMQ65" s="66"/>
      <c r="QMR65" s="67"/>
      <c r="QMS65" s="30"/>
      <c r="QMT65" s="30"/>
      <c r="QMU65" s="43"/>
      <c r="QMV65" s="30"/>
      <c r="QMW65" s="66"/>
      <c r="QMX65" s="67"/>
      <c r="QMY65" s="30"/>
      <c r="QMZ65" s="30"/>
      <c r="QNA65" s="43"/>
      <c r="QNB65" s="30"/>
      <c r="QNC65" s="66"/>
      <c r="QND65" s="67"/>
      <c r="QNE65" s="30"/>
      <c r="QNF65" s="30"/>
      <c r="QNG65" s="43"/>
      <c r="QNH65" s="30"/>
      <c r="QNI65" s="66"/>
      <c r="QNJ65" s="67"/>
      <c r="QNK65" s="30"/>
      <c r="QNL65" s="30"/>
      <c r="QNM65" s="43"/>
      <c r="QNN65" s="30"/>
      <c r="QNO65" s="66"/>
      <c r="QNP65" s="67"/>
      <c r="QNQ65" s="30"/>
      <c r="QNR65" s="30"/>
      <c r="QNS65" s="43"/>
      <c r="QNT65" s="30"/>
      <c r="QNU65" s="66"/>
      <c r="QNV65" s="67"/>
      <c r="QNW65" s="30"/>
      <c r="QNX65" s="30"/>
      <c r="QNY65" s="43"/>
      <c r="QNZ65" s="30"/>
      <c r="QOA65" s="66"/>
      <c r="QOB65" s="67"/>
      <c r="QOC65" s="30"/>
      <c r="QOD65" s="30"/>
      <c r="QOE65" s="43"/>
      <c r="QOF65" s="30"/>
      <c r="QOG65" s="66"/>
      <c r="QOH65" s="67"/>
      <c r="QOI65" s="30"/>
      <c r="QOJ65" s="30"/>
      <c r="QOK65" s="43"/>
      <c r="QOL65" s="30"/>
      <c r="QOM65" s="66"/>
      <c r="QON65" s="67"/>
      <c r="QOO65" s="30"/>
      <c r="QOP65" s="30"/>
      <c r="QOQ65" s="43"/>
      <c r="QOR65" s="30"/>
      <c r="QOS65" s="66"/>
      <c r="QOT65" s="67"/>
      <c r="QOU65" s="30"/>
      <c r="QOV65" s="30"/>
      <c r="QOW65" s="43"/>
      <c r="QOX65" s="30"/>
      <c r="QOY65" s="66"/>
      <c r="QOZ65" s="67"/>
      <c r="QPA65" s="30"/>
      <c r="QPB65" s="30"/>
      <c r="QPC65" s="43"/>
      <c r="QPD65" s="30"/>
      <c r="QPE65" s="66"/>
      <c r="QPF65" s="67"/>
      <c r="QPG65" s="30"/>
      <c r="QPH65" s="30"/>
      <c r="QPI65" s="43"/>
      <c r="QPJ65" s="30"/>
      <c r="QPK65" s="66"/>
      <c r="QPL65" s="67"/>
      <c r="QPM65" s="30"/>
      <c r="QPN65" s="30"/>
      <c r="QPO65" s="43"/>
      <c r="QPP65" s="30"/>
      <c r="QPQ65" s="66"/>
      <c r="QPR65" s="67"/>
      <c r="QPS65" s="30"/>
      <c r="QPT65" s="30"/>
      <c r="QPU65" s="43"/>
      <c r="QPV65" s="30"/>
      <c r="QPW65" s="66"/>
      <c r="QPX65" s="67"/>
      <c r="QPY65" s="30"/>
      <c r="QPZ65" s="30"/>
      <c r="QQA65" s="43"/>
      <c r="QQB65" s="30"/>
      <c r="QQC65" s="66"/>
      <c r="QQD65" s="67"/>
      <c r="QQE65" s="30"/>
      <c r="QQF65" s="30"/>
      <c r="QQG65" s="43"/>
      <c r="QQH65" s="30"/>
      <c r="QQI65" s="66"/>
      <c r="QQJ65" s="67"/>
      <c r="QQK65" s="30"/>
      <c r="QQL65" s="30"/>
      <c r="QQM65" s="43"/>
      <c r="QQN65" s="30"/>
      <c r="QQO65" s="66"/>
      <c r="QQP65" s="67"/>
      <c r="QQQ65" s="30"/>
      <c r="QQR65" s="30"/>
      <c r="QQS65" s="43"/>
      <c r="QQT65" s="30"/>
      <c r="QQU65" s="66"/>
      <c r="QQV65" s="67"/>
      <c r="QQW65" s="30"/>
      <c r="QQX65" s="30"/>
      <c r="QQY65" s="43"/>
      <c r="QQZ65" s="30"/>
      <c r="QRA65" s="66"/>
      <c r="QRB65" s="67"/>
      <c r="QRC65" s="30"/>
      <c r="QRD65" s="30"/>
      <c r="QRE65" s="43"/>
      <c r="QRF65" s="30"/>
      <c r="QRG65" s="66"/>
      <c r="QRH65" s="67"/>
      <c r="QRI65" s="30"/>
      <c r="QRJ65" s="30"/>
      <c r="QRK65" s="43"/>
      <c r="QRL65" s="30"/>
      <c r="QRM65" s="66"/>
      <c r="QRN65" s="67"/>
      <c r="QRO65" s="30"/>
      <c r="QRP65" s="30"/>
      <c r="QRQ65" s="43"/>
      <c r="QRR65" s="30"/>
      <c r="QRS65" s="66"/>
      <c r="QRT65" s="67"/>
      <c r="QRU65" s="30"/>
      <c r="QRV65" s="30"/>
      <c r="QRW65" s="43"/>
      <c r="QRX65" s="30"/>
      <c r="QRY65" s="66"/>
      <c r="QRZ65" s="67"/>
      <c r="QSA65" s="30"/>
      <c r="QSB65" s="30"/>
      <c r="QSC65" s="43"/>
      <c r="QSD65" s="30"/>
      <c r="QSE65" s="66"/>
      <c r="QSF65" s="67"/>
      <c r="QSG65" s="30"/>
      <c r="QSH65" s="30"/>
      <c r="QSI65" s="43"/>
      <c r="QSJ65" s="30"/>
      <c r="QSK65" s="66"/>
      <c r="QSL65" s="67"/>
      <c r="QSM65" s="30"/>
      <c r="QSN65" s="30"/>
      <c r="QSO65" s="43"/>
      <c r="QSP65" s="30"/>
      <c r="QSQ65" s="66"/>
      <c r="QSR65" s="67"/>
      <c r="QSS65" s="30"/>
      <c r="QST65" s="30"/>
      <c r="QSU65" s="43"/>
      <c r="QSV65" s="30"/>
      <c r="QSW65" s="66"/>
      <c r="QSX65" s="67"/>
      <c r="QSY65" s="30"/>
      <c r="QSZ65" s="30"/>
      <c r="QTA65" s="43"/>
      <c r="QTB65" s="30"/>
      <c r="QTC65" s="66"/>
      <c r="QTD65" s="67"/>
      <c r="QTE65" s="30"/>
      <c r="QTF65" s="30"/>
      <c r="QTG65" s="43"/>
      <c r="QTH65" s="30"/>
      <c r="QTI65" s="66"/>
      <c r="QTJ65" s="67"/>
      <c r="QTK65" s="30"/>
      <c r="QTL65" s="30"/>
      <c r="QTM65" s="43"/>
      <c r="QTN65" s="30"/>
      <c r="QTO65" s="66"/>
      <c r="QTP65" s="67"/>
      <c r="QTQ65" s="30"/>
      <c r="QTR65" s="30"/>
      <c r="QTS65" s="43"/>
      <c r="QTT65" s="30"/>
      <c r="QTU65" s="66"/>
      <c r="QTV65" s="67"/>
      <c r="QTW65" s="30"/>
      <c r="QTX65" s="30"/>
      <c r="QTY65" s="43"/>
      <c r="QTZ65" s="30"/>
      <c r="QUA65" s="66"/>
      <c r="QUB65" s="67"/>
      <c r="QUC65" s="30"/>
      <c r="QUD65" s="30"/>
      <c r="QUE65" s="43"/>
      <c r="QUF65" s="30"/>
      <c r="QUG65" s="66"/>
      <c r="QUH65" s="67"/>
      <c r="QUI65" s="30"/>
      <c r="QUJ65" s="30"/>
      <c r="QUK65" s="43"/>
      <c r="QUL65" s="30"/>
      <c r="QUM65" s="66"/>
      <c r="QUN65" s="67"/>
      <c r="QUO65" s="30"/>
      <c r="QUP65" s="30"/>
      <c r="QUQ65" s="43"/>
      <c r="QUR65" s="30"/>
      <c r="QUS65" s="66"/>
      <c r="QUT65" s="67"/>
      <c r="QUU65" s="30"/>
      <c r="QUV65" s="30"/>
      <c r="QUW65" s="43"/>
      <c r="QUX65" s="30"/>
      <c r="QUY65" s="66"/>
      <c r="QUZ65" s="67"/>
      <c r="QVA65" s="30"/>
      <c r="QVB65" s="30"/>
      <c r="QVC65" s="43"/>
      <c r="QVD65" s="30"/>
      <c r="QVE65" s="66"/>
      <c r="QVF65" s="67"/>
      <c r="QVG65" s="30"/>
      <c r="QVH65" s="30"/>
      <c r="QVI65" s="43"/>
      <c r="QVJ65" s="30"/>
      <c r="QVK65" s="66"/>
      <c r="QVL65" s="67"/>
      <c r="QVM65" s="30"/>
      <c r="QVN65" s="30"/>
      <c r="QVO65" s="43"/>
      <c r="QVP65" s="30"/>
      <c r="QVQ65" s="66"/>
      <c r="QVR65" s="67"/>
      <c r="QVS65" s="30"/>
      <c r="QVT65" s="30"/>
      <c r="QVU65" s="43"/>
      <c r="QVV65" s="30"/>
      <c r="QVW65" s="66"/>
      <c r="QVX65" s="67"/>
      <c r="QVY65" s="30"/>
      <c r="QVZ65" s="30"/>
      <c r="QWA65" s="43"/>
      <c r="QWB65" s="30"/>
      <c r="QWC65" s="66"/>
      <c r="QWD65" s="67"/>
      <c r="QWE65" s="30"/>
      <c r="QWF65" s="30"/>
      <c r="QWG65" s="43"/>
      <c r="QWH65" s="30"/>
      <c r="QWI65" s="66"/>
      <c r="QWJ65" s="67"/>
      <c r="QWK65" s="30"/>
      <c r="QWL65" s="30"/>
      <c r="QWM65" s="43"/>
      <c r="QWN65" s="30"/>
      <c r="QWO65" s="66"/>
      <c r="QWP65" s="67"/>
      <c r="QWQ65" s="30"/>
      <c r="QWR65" s="30"/>
      <c r="QWS65" s="43"/>
      <c r="QWT65" s="30"/>
      <c r="QWU65" s="66"/>
      <c r="QWV65" s="67"/>
      <c r="QWW65" s="30"/>
      <c r="QWX65" s="30"/>
      <c r="QWY65" s="43"/>
      <c r="QWZ65" s="30"/>
      <c r="QXA65" s="66"/>
      <c r="QXB65" s="67"/>
      <c r="QXC65" s="30"/>
      <c r="QXD65" s="30"/>
      <c r="QXE65" s="43"/>
      <c r="QXF65" s="30"/>
      <c r="QXG65" s="66"/>
      <c r="QXH65" s="67"/>
      <c r="QXI65" s="30"/>
      <c r="QXJ65" s="30"/>
      <c r="QXK65" s="43"/>
      <c r="QXL65" s="30"/>
      <c r="QXM65" s="66"/>
      <c r="QXN65" s="67"/>
      <c r="QXO65" s="30"/>
      <c r="QXP65" s="30"/>
      <c r="QXQ65" s="43"/>
      <c r="QXR65" s="30"/>
      <c r="QXS65" s="66"/>
      <c r="QXT65" s="67"/>
      <c r="QXU65" s="30"/>
      <c r="QXV65" s="30"/>
      <c r="QXW65" s="43"/>
      <c r="QXX65" s="30"/>
      <c r="QXY65" s="66"/>
      <c r="QXZ65" s="67"/>
      <c r="QYA65" s="30"/>
      <c r="QYB65" s="30"/>
      <c r="QYC65" s="43"/>
      <c r="QYD65" s="30"/>
      <c r="QYE65" s="66"/>
      <c r="QYF65" s="67"/>
      <c r="QYG65" s="30"/>
      <c r="QYH65" s="30"/>
      <c r="QYI65" s="43"/>
      <c r="QYJ65" s="30"/>
      <c r="QYK65" s="66"/>
      <c r="QYL65" s="67"/>
      <c r="QYM65" s="30"/>
      <c r="QYN65" s="30"/>
      <c r="QYO65" s="43"/>
      <c r="QYP65" s="30"/>
      <c r="QYQ65" s="66"/>
      <c r="QYR65" s="67"/>
      <c r="QYS65" s="30"/>
      <c r="QYT65" s="30"/>
      <c r="QYU65" s="43"/>
      <c r="QYV65" s="30"/>
      <c r="QYW65" s="66"/>
      <c r="QYX65" s="67"/>
      <c r="QYY65" s="30"/>
      <c r="QYZ65" s="30"/>
      <c r="QZA65" s="43"/>
      <c r="QZB65" s="30"/>
      <c r="QZC65" s="66"/>
      <c r="QZD65" s="67"/>
      <c r="QZE65" s="30"/>
      <c r="QZF65" s="30"/>
      <c r="QZG65" s="43"/>
      <c r="QZH65" s="30"/>
      <c r="QZI65" s="66"/>
      <c r="QZJ65" s="67"/>
      <c r="QZK65" s="30"/>
      <c r="QZL65" s="30"/>
      <c r="QZM65" s="43"/>
      <c r="QZN65" s="30"/>
      <c r="QZO65" s="66"/>
      <c r="QZP65" s="67"/>
      <c r="QZQ65" s="30"/>
      <c r="QZR65" s="30"/>
      <c r="QZS65" s="43"/>
      <c r="QZT65" s="30"/>
      <c r="QZU65" s="66"/>
      <c r="QZV65" s="67"/>
      <c r="QZW65" s="30"/>
      <c r="QZX65" s="30"/>
      <c r="QZY65" s="43"/>
      <c r="QZZ65" s="30"/>
      <c r="RAA65" s="66"/>
      <c r="RAB65" s="67"/>
      <c r="RAC65" s="30"/>
      <c r="RAD65" s="30"/>
      <c r="RAE65" s="43"/>
      <c r="RAF65" s="30"/>
      <c r="RAG65" s="66"/>
      <c r="RAH65" s="67"/>
      <c r="RAI65" s="30"/>
      <c r="RAJ65" s="30"/>
      <c r="RAK65" s="43"/>
      <c r="RAL65" s="30"/>
      <c r="RAM65" s="66"/>
      <c r="RAN65" s="67"/>
      <c r="RAO65" s="30"/>
      <c r="RAP65" s="30"/>
      <c r="RAQ65" s="43"/>
      <c r="RAR65" s="30"/>
      <c r="RAS65" s="66"/>
      <c r="RAT65" s="67"/>
      <c r="RAU65" s="30"/>
      <c r="RAV65" s="30"/>
      <c r="RAW65" s="43"/>
      <c r="RAX65" s="30"/>
      <c r="RAY65" s="66"/>
      <c r="RAZ65" s="67"/>
      <c r="RBA65" s="30"/>
      <c r="RBB65" s="30"/>
      <c r="RBC65" s="43"/>
      <c r="RBD65" s="30"/>
      <c r="RBE65" s="66"/>
      <c r="RBF65" s="67"/>
      <c r="RBG65" s="30"/>
      <c r="RBH65" s="30"/>
      <c r="RBI65" s="43"/>
      <c r="RBJ65" s="30"/>
      <c r="RBK65" s="66"/>
      <c r="RBL65" s="67"/>
      <c r="RBM65" s="30"/>
      <c r="RBN65" s="30"/>
      <c r="RBO65" s="43"/>
      <c r="RBP65" s="30"/>
      <c r="RBQ65" s="66"/>
      <c r="RBR65" s="67"/>
      <c r="RBS65" s="30"/>
      <c r="RBT65" s="30"/>
      <c r="RBU65" s="43"/>
      <c r="RBV65" s="30"/>
      <c r="RBW65" s="66"/>
      <c r="RBX65" s="67"/>
      <c r="RBY65" s="30"/>
      <c r="RBZ65" s="30"/>
      <c r="RCA65" s="43"/>
      <c r="RCB65" s="30"/>
      <c r="RCC65" s="66"/>
      <c r="RCD65" s="67"/>
      <c r="RCE65" s="30"/>
      <c r="RCF65" s="30"/>
      <c r="RCG65" s="43"/>
      <c r="RCH65" s="30"/>
      <c r="RCI65" s="66"/>
      <c r="RCJ65" s="67"/>
      <c r="RCK65" s="30"/>
      <c r="RCL65" s="30"/>
      <c r="RCM65" s="43"/>
      <c r="RCN65" s="30"/>
      <c r="RCO65" s="66"/>
      <c r="RCP65" s="67"/>
      <c r="RCQ65" s="30"/>
      <c r="RCR65" s="30"/>
      <c r="RCS65" s="43"/>
      <c r="RCT65" s="30"/>
      <c r="RCU65" s="66"/>
      <c r="RCV65" s="67"/>
      <c r="RCW65" s="30"/>
      <c r="RCX65" s="30"/>
      <c r="RCY65" s="43"/>
      <c r="RCZ65" s="30"/>
      <c r="RDA65" s="66"/>
      <c r="RDB65" s="67"/>
      <c r="RDC65" s="30"/>
      <c r="RDD65" s="30"/>
      <c r="RDE65" s="43"/>
      <c r="RDF65" s="30"/>
      <c r="RDG65" s="66"/>
      <c r="RDH65" s="67"/>
      <c r="RDI65" s="30"/>
      <c r="RDJ65" s="30"/>
      <c r="RDK65" s="43"/>
      <c r="RDL65" s="30"/>
      <c r="RDM65" s="66"/>
      <c r="RDN65" s="67"/>
      <c r="RDO65" s="30"/>
      <c r="RDP65" s="30"/>
      <c r="RDQ65" s="43"/>
      <c r="RDR65" s="30"/>
      <c r="RDS65" s="66"/>
      <c r="RDT65" s="67"/>
      <c r="RDU65" s="30"/>
      <c r="RDV65" s="30"/>
      <c r="RDW65" s="43"/>
      <c r="RDX65" s="30"/>
      <c r="RDY65" s="66"/>
      <c r="RDZ65" s="67"/>
      <c r="REA65" s="30"/>
      <c r="REB65" s="30"/>
      <c r="REC65" s="43"/>
      <c r="RED65" s="30"/>
      <c r="REE65" s="66"/>
      <c r="REF65" s="67"/>
      <c r="REG65" s="30"/>
      <c r="REH65" s="30"/>
      <c r="REI65" s="43"/>
      <c r="REJ65" s="30"/>
      <c r="REK65" s="66"/>
      <c r="REL65" s="67"/>
      <c r="REM65" s="30"/>
      <c r="REN65" s="30"/>
      <c r="REO65" s="43"/>
      <c r="REP65" s="30"/>
      <c r="REQ65" s="66"/>
      <c r="RER65" s="67"/>
      <c r="RES65" s="30"/>
      <c r="RET65" s="30"/>
      <c r="REU65" s="43"/>
      <c r="REV65" s="30"/>
      <c r="REW65" s="66"/>
      <c r="REX65" s="67"/>
      <c r="REY65" s="30"/>
      <c r="REZ65" s="30"/>
      <c r="RFA65" s="43"/>
      <c r="RFB65" s="30"/>
      <c r="RFC65" s="66"/>
      <c r="RFD65" s="67"/>
      <c r="RFE65" s="30"/>
      <c r="RFF65" s="30"/>
      <c r="RFG65" s="43"/>
      <c r="RFH65" s="30"/>
      <c r="RFI65" s="66"/>
      <c r="RFJ65" s="67"/>
      <c r="RFK65" s="30"/>
      <c r="RFL65" s="30"/>
      <c r="RFM65" s="43"/>
      <c r="RFN65" s="30"/>
      <c r="RFO65" s="66"/>
      <c r="RFP65" s="67"/>
      <c r="RFQ65" s="30"/>
      <c r="RFR65" s="30"/>
      <c r="RFS65" s="43"/>
      <c r="RFT65" s="30"/>
      <c r="RFU65" s="66"/>
      <c r="RFV65" s="67"/>
      <c r="RFW65" s="30"/>
      <c r="RFX65" s="30"/>
      <c r="RFY65" s="43"/>
      <c r="RFZ65" s="30"/>
      <c r="RGA65" s="66"/>
      <c r="RGB65" s="67"/>
      <c r="RGC65" s="30"/>
      <c r="RGD65" s="30"/>
      <c r="RGE65" s="43"/>
      <c r="RGF65" s="30"/>
      <c r="RGG65" s="66"/>
      <c r="RGH65" s="67"/>
      <c r="RGI65" s="30"/>
      <c r="RGJ65" s="30"/>
      <c r="RGK65" s="43"/>
      <c r="RGL65" s="30"/>
      <c r="RGM65" s="66"/>
      <c r="RGN65" s="67"/>
      <c r="RGO65" s="30"/>
      <c r="RGP65" s="30"/>
      <c r="RGQ65" s="43"/>
      <c r="RGR65" s="30"/>
      <c r="RGS65" s="66"/>
      <c r="RGT65" s="67"/>
      <c r="RGU65" s="30"/>
      <c r="RGV65" s="30"/>
      <c r="RGW65" s="43"/>
      <c r="RGX65" s="30"/>
      <c r="RGY65" s="66"/>
      <c r="RGZ65" s="67"/>
      <c r="RHA65" s="30"/>
      <c r="RHB65" s="30"/>
      <c r="RHC65" s="43"/>
      <c r="RHD65" s="30"/>
      <c r="RHE65" s="66"/>
      <c r="RHF65" s="67"/>
      <c r="RHG65" s="30"/>
      <c r="RHH65" s="30"/>
      <c r="RHI65" s="43"/>
      <c r="RHJ65" s="30"/>
      <c r="RHK65" s="66"/>
      <c r="RHL65" s="67"/>
      <c r="RHM65" s="30"/>
      <c r="RHN65" s="30"/>
      <c r="RHO65" s="43"/>
      <c r="RHP65" s="30"/>
      <c r="RHQ65" s="66"/>
      <c r="RHR65" s="67"/>
      <c r="RHS65" s="30"/>
      <c r="RHT65" s="30"/>
      <c r="RHU65" s="43"/>
      <c r="RHV65" s="30"/>
      <c r="RHW65" s="66"/>
      <c r="RHX65" s="67"/>
      <c r="RHY65" s="30"/>
      <c r="RHZ65" s="30"/>
      <c r="RIA65" s="43"/>
      <c r="RIB65" s="30"/>
      <c r="RIC65" s="66"/>
      <c r="RID65" s="67"/>
      <c r="RIE65" s="30"/>
      <c r="RIF65" s="30"/>
      <c r="RIG65" s="43"/>
      <c r="RIH65" s="30"/>
      <c r="RII65" s="66"/>
      <c r="RIJ65" s="67"/>
      <c r="RIK65" s="30"/>
      <c r="RIL65" s="30"/>
      <c r="RIM65" s="43"/>
      <c r="RIN65" s="30"/>
      <c r="RIO65" s="66"/>
      <c r="RIP65" s="67"/>
      <c r="RIQ65" s="30"/>
      <c r="RIR65" s="30"/>
      <c r="RIS65" s="43"/>
      <c r="RIT65" s="30"/>
      <c r="RIU65" s="66"/>
      <c r="RIV65" s="67"/>
      <c r="RIW65" s="30"/>
      <c r="RIX65" s="30"/>
      <c r="RIY65" s="43"/>
      <c r="RIZ65" s="30"/>
      <c r="RJA65" s="66"/>
      <c r="RJB65" s="67"/>
      <c r="RJC65" s="30"/>
      <c r="RJD65" s="30"/>
      <c r="RJE65" s="43"/>
      <c r="RJF65" s="30"/>
      <c r="RJG65" s="66"/>
      <c r="RJH65" s="67"/>
      <c r="RJI65" s="30"/>
      <c r="RJJ65" s="30"/>
      <c r="RJK65" s="43"/>
      <c r="RJL65" s="30"/>
      <c r="RJM65" s="66"/>
      <c r="RJN65" s="67"/>
      <c r="RJO65" s="30"/>
      <c r="RJP65" s="30"/>
      <c r="RJQ65" s="43"/>
      <c r="RJR65" s="30"/>
      <c r="RJS65" s="66"/>
      <c r="RJT65" s="67"/>
      <c r="RJU65" s="30"/>
      <c r="RJV65" s="30"/>
      <c r="RJW65" s="43"/>
      <c r="RJX65" s="30"/>
      <c r="RJY65" s="66"/>
      <c r="RJZ65" s="67"/>
      <c r="RKA65" s="30"/>
      <c r="RKB65" s="30"/>
      <c r="RKC65" s="43"/>
      <c r="RKD65" s="30"/>
      <c r="RKE65" s="66"/>
      <c r="RKF65" s="67"/>
      <c r="RKG65" s="30"/>
      <c r="RKH65" s="30"/>
      <c r="RKI65" s="43"/>
      <c r="RKJ65" s="30"/>
      <c r="RKK65" s="66"/>
      <c r="RKL65" s="67"/>
      <c r="RKM65" s="30"/>
      <c r="RKN65" s="30"/>
      <c r="RKO65" s="43"/>
      <c r="RKP65" s="30"/>
      <c r="RKQ65" s="66"/>
      <c r="RKR65" s="67"/>
      <c r="RKS65" s="30"/>
      <c r="RKT65" s="30"/>
      <c r="RKU65" s="43"/>
      <c r="RKV65" s="30"/>
      <c r="RKW65" s="66"/>
      <c r="RKX65" s="67"/>
      <c r="RKY65" s="30"/>
      <c r="RKZ65" s="30"/>
      <c r="RLA65" s="43"/>
      <c r="RLB65" s="30"/>
      <c r="RLC65" s="66"/>
      <c r="RLD65" s="67"/>
      <c r="RLE65" s="30"/>
      <c r="RLF65" s="30"/>
      <c r="RLG65" s="43"/>
      <c r="RLH65" s="30"/>
      <c r="RLI65" s="66"/>
      <c r="RLJ65" s="67"/>
      <c r="RLK65" s="30"/>
      <c r="RLL65" s="30"/>
      <c r="RLM65" s="43"/>
      <c r="RLN65" s="30"/>
      <c r="RLO65" s="66"/>
      <c r="RLP65" s="67"/>
      <c r="RLQ65" s="30"/>
      <c r="RLR65" s="30"/>
      <c r="RLS65" s="43"/>
      <c r="RLT65" s="30"/>
      <c r="RLU65" s="66"/>
      <c r="RLV65" s="67"/>
      <c r="RLW65" s="30"/>
      <c r="RLX65" s="30"/>
      <c r="RLY65" s="43"/>
      <c r="RLZ65" s="30"/>
      <c r="RMA65" s="66"/>
      <c r="RMB65" s="67"/>
      <c r="RMC65" s="30"/>
      <c r="RMD65" s="30"/>
      <c r="RME65" s="43"/>
      <c r="RMF65" s="30"/>
      <c r="RMG65" s="66"/>
      <c r="RMH65" s="67"/>
      <c r="RMI65" s="30"/>
      <c r="RMJ65" s="30"/>
      <c r="RMK65" s="43"/>
      <c r="RML65" s="30"/>
      <c r="RMM65" s="66"/>
      <c r="RMN65" s="67"/>
      <c r="RMO65" s="30"/>
      <c r="RMP65" s="30"/>
      <c r="RMQ65" s="43"/>
      <c r="RMR65" s="30"/>
      <c r="RMS65" s="66"/>
      <c r="RMT65" s="67"/>
      <c r="RMU65" s="30"/>
      <c r="RMV65" s="30"/>
      <c r="RMW65" s="43"/>
      <c r="RMX65" s="30"/>
      <c r="RMY65" s="66"/>
      <c r="RMZ65" s="67"/>
      <c r="RNA65" s="30"/>
      <c r="RNB65" s="30"/>
      <c r="RNC65" s="43"/>
      <c r="RND65" s="30"/>
      <c r="RNE65" s="66"/>
      <c r="RNF65" s="67"/>
      <c r="RNG65" s="30"/>
      <c r="RNH65" s="30"/>
      <c r="RNI65" s="43"/>
      <c r="RNJ65" s="30"/>
      <c r="RNK65" s="66"/>
      <c r="RNL65" s="67"/>
      <c r="RNM65" s="30"/>
      <c r="RNN65" s="30"/>
      <c r="RNO65" s="43"/>
      <c r="RNP65" s="30"/>
      <c r="RNQ65" s="66"/>
      <c r="RNR65" s="67"/>
      <c r="RNS65" s="30"/>
      <c r="RNT65" s="30"/>
      <c r="RNU65" s="43"/>
      <c r="RNV65" s="30"/>
      <c r="RNW65" s="66"/>
      <c r="RNX65" s="67"/>
      <c r="RNY65" s="30"/>
      <c r="RNZ65" s="30"/>
      <c r="ROA65" s="43"/>
      <c r="ROB65" s="30"/>
      <c r="ROC65" s="66"/>
      <c r="ROD65" s="67"/>
      <c r="ROE65" s="30"/>
      <c r="ROF65" s="30"/>
      <c r="ROG65" s="43"/>
      <c r="ROH65" s="30"/>
      <c r="ROI65" s="66"/>
      <c r="ROJ65" s="67"/>
      <c r="ROK65" s="30"/>
      <c r="ROL65" s="30"/>
      <c r="ROM65" s="43"/>
      <c r="RON65" s="30"/>
      <c r="ROO65" s="66"/>
      <c r="ROP65" s="67"/>
      <c r="ROQ65" s="30"/>
      <c r="ROR65" s="30"/>
      <c r="ROS65" s="43"/>
      <c r="ROT65" s="30"/>
      <c r="ROU65" s="66"/>
      <c r="ROV65" s="67"/>
      <c r="ROW65" s="30"/>
      <c r="ROX65" s="30"/>
      <c r="ROY65" s="43"/>
      <c r="ROZ65" s="30"/>
      <c r="RPA65" s="66"/>
      <c r="RPB65" s="67"/>
      <c r="RPC65" s="30"/>
      <c r="RPD65" s="30"/>
      <c r="RPE65" s="43"/>
      <c r="RPF65" s="30"/>
      <c r="RPG65" s="66"/>
      <c r="RPH65" s="67"/>
      <c r="RPI65" s="30"/>
      <c r="RPJ65" s="30"/>
      <c r="RPK65" s="43"/>
      <c r="RPL65" s="30"/>
      <c r="RPM65" s="66"/>
      <c r="RPN65" s="67"/>
      <c r="RPO65" s="30"/>
      <c r="RPP65" s="30"/>
      <c r="RPQ65" s="43"/>
      <c r="RPR65" s="30"/>
      <c r="RPS65" s="66"/>
      <c r="RPT65" s="67"/>
      <c r="RPU65" s="30"/>
      <c r="RPV65" s="30"/>
      <c r="RPW65" s="43"/>
      <c r="RPX65" s="30"/>
      <c r="RPY65" s="66"/>
      <c r="RPZ65" s="67"/>
      <c r="RQA65" s="30"/>
      <c r="RQB65" s="30"/>
      <c r="RQC65" s="43"/>
      <c r="RQD65" s="30"/>
      <c r="RQE65" s="66"/>
      <c r="RQF65" s="67"/>
      <c r="RQG65" s="30"/>
      <c r="RQH65" s="30"/>
      <c r="RQI65" s="43"/>
      <c r="RQJ65" s="30"/>
      <c r="RQK65" s="66"/>
      <c r="RQL65" s="67"/>
      <c r="RQM65" s="30"/>
      <c r="RQN65" s="30"/>
      <c r="RQO65" s="43"/>
      <c r="RQP65" s="30"/>
      <c r="RQQ65" s="66"/>
      <c r="RQR65" s="67"/>
      <c r="RQS65" s="30"/>
      <c r="RQT65" s="30"/>
      <c r="RQU65" s="43"/>
      <c r="RQV65" s="30"/>
      <c r="RQW65" s="66"/>
      <c r="RQX65" s="67"/>
      <c r="RQY65" s="30"/>
      <c r="RQZ65" s="30"/>
      <c r="RRA65" s="43"/>
      <c r="RRB65" s="30"/>
      <c r="RRC65" s="66"/>
      <c r="RRD65" s="67"/>
      <c r="RRE65" s="30"/>
      <c r="RRF65" s="30"/>
      <c r="RRG65" s="43"/>
      <c r="RRH65" s="30"/>
      <c r="RRI65" s="66"/>
      <c r="RRJ65" s="67"/>
      <c r="RRK65" s="30"/>
      <c r="RRL65" s="30"/>
      <c r="RRM65" s="43"/>
      <c r="RRN65" s="30"/>
      <c r="RRO65" s="66"/>
      <c r="RRP65" s="67"/>
      <c r="RRQ65" s="30"/>
      <c r="RRR65" s="30"/>
      <c r="RRS65" s="43"/>
      <c r="RRT65" s="30"/>
      <c r="RRU65" s="66"/>
      <c r="RRV65" s="67"/>
      <c r="RRW65" s="30"/>
      <c r="RRX65" s="30"/>
      <c r="RRY65" s="43"/>
      <c r="RRZ65" s="30"/>
      <c r="RSA65" s="66"/>
      <c r="RSB65" s="67"/>
      <c r="RSC65" s="30"/>
      <c r="RSD65" s="30"/>
      <c r="RSE65" s="43"/>
      <c r="RSF65" s="30"/>
      <c r="RSG65" s="66"/>
      <c r="RSH65" s="67"/>
      <c r="RSI65" s="30"/>
      <c r="RSJ65" s="30"/>
      <c r="RSK65" s="43"/>
      <c r="RSL65" s="30"/>
      <c r="RSM65" s="66"/>
      <c r="RSN65" s="67"/>
      <c r="RSO65" s="30"/>
      <c r="RSP65" s="30"/>
      <c r="RSQ65" s="43"/>
      <c r="RSR65" s="30"/>
      <c r="RSS65" s="66"/>
      <c r="RST65" s="67"/>
      <c r="RSU65" s="30"/>
      <c r="RSV65" s="30"/>
      <c r="RSW65" s="43"/>
      <c r="RSX65" s="30"/>
      <c r="RSY65" s="66"/>
      <c r="RSZ65" s="67"/>
      <c r="RTA65" s="30"/>
      <c r="RTB65" s="30"/>
      <c r="RTC65" s="43"/>
      <c r="RTD65" s="30"/>
      <c r="RTE65" s="66"/>
      <c r="RTF65" s="67"/>
      <c r="RTG65" s="30"/>
      <c r="RTH65" s="30"/>
      <c r="RTI65" s="43"/>
      <c r="RTJ65" s="30"/>
      <c r="RTK65" s="66"/>
      <c r="RTL65" s="67"/>
      <c r="RTM65" s="30"/>
      <c r="RTN65" s="30"/>
      <c r="RTO65" s="43"/>
      <c r="RTP65" s="30"/>
      <c r="RTQ65" s="66"/>
      <c r="RTR65" s="67"/>
      <c r="RTS65" s="30"/>
      <c r="RTT65" s="30"/>
      <c r="RTU65" s="43"/>
      <c r="RTV65" s="30"/>
      <c r="RTW65" s="66"/>
      <c r="RTX65" s="67"/>
      <c r="RTY65" s="30"/>
      <c r="RTZ65" s="30"/>
      <c r="RUA65" s="43"/>
      <c r="RUB65" s="30"/>
      <c r="RUC65" s="66"/>
      <c r="RUD65" s="67"/>
      <c r="RUE65" s="30"/>
      <c r="RUF65" s="30"/>
      <c r="RUG65" s="43"/>
      <c r="RUH65" s="30"/>
      <c r="RUI65" s="66"/>
      <c r="RUJ65" s="67"/>
      <c r="RUK65" s="30"/>
      <c r="RUL65" s="30"/>
      <c r="RUM65" s="43"/>
      <c r="RUN65" s="30"/>
      <c r="RUO65" s="66"/>
      <c r="RUP65" s="67"/>
      <c r="RUQ65" s="30"/>
      <c r="RUR65" s="30"/>
      <c r="RUS65" s="43"/>
      <c r="RUT65" s="30"/>
      <c r="RUU65" s="66"/>
      <c r="RUV65" s="67"/>
      <c r="RUW65" s="30"/>
      <c r="RUX65" s="30"/>
      <c r="RUY65" s="43"/>
      <c r="RUZ65" s="30"/>
      <c r="RVA65" s="66"/>
      <c r="RVB65" s="67"/>
      <c r="RVC65" s="30"/>
      <c r="RVD65" s="30"/>
      <c r="RVE65" s="43"/>
      <c r="RVF65" s="30"/>
      <c r="RVG65" s="66"/>
      <c r="RVH65" s="67"/>
      <c r="RVI65" s="30"/>
      <c r="RVJ65" s="30"/>
      <c r="RVK65" s="43"/>
      <c r="RVL65" s="30"/>
      <c r="RVM65" s="66"/>
      <c r="RVN65" s="67"/>
      <c r="RVO65" s="30"/>
      <c r="RVP65" s="30"/>
      <c r="RVQ65" s="43"/>
      <c r="RVR65" s="30"/>
      <c r="RVS65" s="66"/>
      <c r="RVT65" s="67"/>
      <c r="RVU65" s="30"/>
      <c r="RVV65" s="30"/>
      <c r="RVW65" s="43"/>
      <c r="RVX65" s="30"/>
      <c r="RVY65" s="66"/>
      <c r="RVZ65" s="67"/>
      <c r="RWA65" s="30"/>
      <c r="RWB65" s="30"/>
      <c r="RWC65" s="43"/>
      <c r="RWD65" s="30"/>
      <c r="RWE65" s="66"/>
      <c r="RWF65" s="67"/>
      <c r="RWG65" s="30"/>
      <c r="RWH65" s="30"/>
      <c r="RWI65" s="43"/>
      <c r="RWJ65" s="30"/>
      <c r="RWK65" s="66"/>
      <c r="RWL65" s="67"/>
      <c r="RWM65" s="30"/>
      <c r="RWN65" s="30"/>
      <c r="RWO65" s="43"/>
      <c r="RWP65" s="30"/>
      <c r="RWQ65" s="66"/>
      <c r="RWR65" s="67"/>
      <c r="RWS65" s="30"/>
      <c r="RWT65" s="30"/>
      <c r="RWU65" s="43"/>
      <c r="RWV65" s="30"/>
      <c r="RWW65" s="66"/>
      <c r="RWX65" s="67"/>
      <c r="RWY65" s="30"/>
      <c r="RWZ65" s="30"/>
      <c r="RXA65" s="43"/>
      <c r="RXB65" s="30"/>
      <c r="RXC65" s="66"/>
      <c r="RXD65" s="67"/>
      <c r="RXE65" s="30"/>
      <c r="RXF65" s="30"/>
      <c r="RXG65" s="43"/>
      <c r="RXH65" s="30"/>
      <c r="RXI65" s="66"/>
      <c r="RXJ65" s="67"/>
      <c r="RXK65" s="30"/>
      <c r="RXL65" s="30"/>
      <c r="RXM65" s="43"/>
      <c r="RXN65" s="30"/>
      <c r="RXO65" s="66"/>
      <c r="RXP65" s="67"/>
      <c r="RXQ65" s="30"/>
      <c r="RXR65" s="30"/>
      <c r="RXS65" s="43"/>
      <c r="RXT65" s="30"/>
      <c r="RXU65" s="66"/>
      <c r="RXV65" s="67"/>
      <c r="RXW65" s="30"/>
      <c r="RXX65" s="30"/>
      <c r="RXY65" s="43"/>
      <c r="RXZ65" s="30"/>
      <c r="RYA65" s="66"/>
      <c r="RYB65" s="67"/>
      <c r="RYC65" s="30"/>
      <c r="RYD65" s="30"/>
      <c r="RYE65" s="43"/>
      <c r="RYF65" s="30"/>
      <c r="RYG65" s="66"/>
      <c r="RYH65" s="67"/>
      <c r="RYI65" s="30"/>
      <c r="RYJ65" s="30"/>
      <c r="RYK65" s="43"/>
      <c r="RYL65" s="30"/>
      <c r="RYM65" s="66"/>
      <c r="RYN65" s="67"/>
      <c r="RYO65" s="30"/>
      <c r="RYP65" s="30"/>
      <c r="RYQ65" s="43"/>
      <c r="RYR65" s="30"/>
      <c r="RYS65" s="66"/>
      <c r="RYT65" s="67"/>
      <c r="RYU65" s="30"/>
      <c r="RYV65" s="30"/>
      <c r="RYW65" s="43"/>
      <c r="RYX65" s="30"/>
      <c r="RYY65" s="66"/>
      <c r="RYZ65" s="67"/>
      <c r="RZA65" s="30"/>
      <c r="RZB65" s="30"/>
      <c r="RZC65" s="43"/>
      <c r="RZD65" s="30"/>
      <c r="RZE65" s="66"/>
      <c r="RZF65" s="67"/>
      <c r="RZG65" s="30"/>
      <c r="RZH65" s="30"/>
      <c r="RZI65" s="43"/>
      <c r="RZJ65" s="30"/>
      <c r="RZK65" s="66"/>
      <c r="RZL65" s="67"/>
      <c r="RZM65" s="30"/>
      <c r="RZN65" s="30"/>
      <c r="RZO65" s="43"/>
      <c r="RZP65" s="30"/>
      <c r="RZQ65" s="66"/>
      <c r="RZR65" s="67"/>
      <c r="RZS65" s="30"/>
      <c r="RZT65" s="30"/>
      <c r="RZU65" s="43"/>
      <c r="RZV65" s="30"/>
      <c r="RZW65" s="66"/>
      <c r="RZX65" s="67"/>
      <c r="RZY65" s="30"/>
      <c r="RZZ65" s="30"/>
      <c r="SAA65" s="43"/>
      <c r="SAB65" s="30"/>
      <c r="SAC65" s="66"/>
      <c r="SAD65" s="67"/>
      <c r="SAE65" s="30"/>
      <c r="SAF65" s="30"/>
      <c r="SAG65" s="43"/>
      <c r="SAH65" s="30"/>
      <c r="SAI65" s="66"/>
      <c r="SAJ65" s="67"/>
      <c r="SAK65" s="30"/>
      <c r="SAL65" s="30"/>
      <c r="SAM65" s="43"/>
      <c r="SAN65" s="30"/>
      <c r="SAO65" s="66"/>
      <c r="SAP65" s="67"/>
      <c r="SAQ65" s="30"/>
      <c r="SAR65" s="30"/>
      <c r="SAS65" s="43"/>
      <c r="SAT65" s="30"/>
      <c r="SAU65" s="66"/>
      <c r="SAV65" s="67"/>
      <c r="SAW65" s="30"/>
      <c r="SAX65" s="30"/>
      <c r="SAY65" s="43"/>
      <c r="SAZ65" s="30"/>
      <c r="SBA65" s="66"/>
      <c r="SBB65" s="67"/>
      <c r="SBC65" s="30"/>
      <c r="SBD65" s="30"/>
      <c r="SBE65" s="43"/>
      <c r="SBF65" s="30"/>
      <c r="SBG65" s="66"/>
      <c r="SBH65" s="67"/>
      <c r="SBI65" s="30"/>
      <c r="SBJ65" s="30"/>
      <c r="SBK65" s="43"/>
      <c r="SBL65" s="30"/>
      <c r="SBM65" s="66"/>
      <c r="SBN65" s="67"/>
      <c r="SBO65" s="30"/>
      <c r="SBP65" s="30"/>
      <c r="SBQ65" s="43"/>
      <c r="SBR65" s="30"/>
      <c r="SBS65" s="66"/>
      <c r="SBT65" s="67"/>
      <c r="SBU65" s="30"/>
      <c r="SBV65" s="30"/>
      <c r="SBW65" s="43"/>
      <c r="SBX65" s="30"/>
      <c r="SBY65" s="66"/>
      <c r="SBZ65" s="67"/>
      <c r="SCA65" s="30"/>
      <c r="SCB65" s="30"/>
      <c r="SCC65" s="43"/>
      <c r="SCD65" s="30"/>
      <c r="SCE65" s="66"/>
      <c r="SCF65" s="67"/>
      <c r="SCG65" s="30"/>
      <c r="SCH65" s="30"/>
      <c r="SCI65" s="43"/>
      <c r="SCJ65" s="30"/>
      <c r="SCK65" s="66"/>
      <c r="SCL65" s="67"/>
      <c r="SCM65" s="30"/>
      <c r="SCN65" s="30"/>
      <c r="SCO65" s="43"/>
      <c r="SCP65" s="30"/>
      <c r="SCQ65" s="66"/>
      <c r="SCR65" s="67"/>
      <c r="SCS65" s="30"/>
      <c r="SCT65" s="30"/>
      <c r="SCU65" s="43"/>
      <c r="SCV65" s="30"/>
      <c r="SCW65" s="66"/>
      <c r="SCX65" s="67"/>
      <c r="SCY65" s="30"/>
      <c r="SCZ65" s="30"/>
      <c r="SDA65" s="43"/>
      <c r="SDB65" s="30"/>
      <c r="SDC65" s="66"/>
      <c r="SDD65" s="67"/>
      <c r="SDE65" s="30"/>
      <c r="SDF65" s="30"/>
      <c r="SDG65" s="43"/>
      <c r="SDH65" s="30"/>
      <c r="SDI65" s="66"/>
      <c r="SDJ65" s="67"/>
      <c r="SDK65" s="30"/>
      <c r="SDL65" s="30"/>
      <c r="SDM65" s="43"/>
      <c r="SDN65" s="30"/>
      <c r="SDO65" s="66"/>
      <c r="SDP65" s="67"/>
      <c r="SDQ65" s="30"/>
      <c r="SDR65" s="30"/>
      <c r="SDS65" s="43"/>
      <c r="SDT65" s="30"/>
      <c r="SDU65" s="66"/>
      <c r="SDV65" s="67"/>
      <c r="SDW65" s="30"/>
      <c r="SDX65" s="30"/>
      <c r="SDY65" s="43"/>
      <c r="SDZ65" s="30"/>
      <c r="SEA65" s="66"/>
      <c r="SEB65" s="67"/>
      <c r="SEC65" s="30"/>
      <c r="SED65" s="30"/>
      <c r="SEE65" s="43"/>
      <c r="SEF65" s="30"/>
      <c r="SEG65" s="66"/>
      <c r="SEH65" s="67"/>
      <c r="SEI65" s="30"/>
      <c r="SEJ65" s="30"/>
      <c r="SEK65" s="43"/>
      <c r="SEL65" s="30"/>
      <c r="SEM65" s="66"/>
      <c r="SEN65" s="67"/>
      <c r="SEO65" s="30"/>
      <c r="SEP65" s="30"/>
      <c r="SEQ65" s="43"/>
      <c r="SER65" s="30"/>
      <c r="SES65" s="66"/>
      <c r="SET65" s="67"/>
      <c r="SEU65" s="30"/>
      <c r="SEV65" s="30"/>
      <c r="SEW65" s="43"/>
      <c r="SEX65" s="30"/>
      <c r="SEY65" s="66"/>
      <c r="SEZ65" s="67"/>
      <c r="SFA65" s="30"/>
      <c r="SFB65" s="30"/>
      <c r="SFC65" s="43"/>
      <c r="SFD65" s="30"/>
      <c r="SFE65" s="66"/>
      <c r="SFF65" s="67"/>
      <c r="SFG65" s="30"/>
      <c r="SFH65" s="30"/>
      <c r="SFI65" s="43"/>
      <c r="SFJ65" s="30"/>
      <c r="SFK65" s="66"/>
      <c r="SFL65" s="67"/>
      <c r="SFM65" s="30"/>
      <c r="SFN65" s="30"/>
      <c r="SFO65" s="43"/>
      <c r="SFP65" s="30"/>
      <c r="SFQ65" s="66"/>
      <c r="SFR65" s="67"/>
      <c r="SFS65" s="30"/>
      <c r="SFT65" s="30"/>
      <c r="SFU65" s="43"/>
      <c r="SFV65" s="30"/>
      <c r="SFW65" s="66"/>
      <c r="SFX65" s="67"/>
      <c r="SFY65" s="30"/>
      <c r="SFZ65" s="30"/>
      <c r="SGA65" s="43"/>
      <c r="SGB65" s="30"/>
      <c r="SGC65" s="66"/>
      <c r="SGD65" s="67"/>
      <c r="SGE65" s="30"/>
      <c r="SGF65" s="30"/>
      <c r="SGG65" s="43"/>
      <c r="SGH65" s="30"/>
      <c r="SGI65" s="66"/>
      <c r="SGJ65" s="67"/>
      <c r="SGK65" s="30"/>
      <c r="SGL65" s="30"/>
      <c r="SGM65" s="43"/>
      <c r="SGN65" s="30"/>
      <c r="SGO65" s="66"/>
      <c r="SGP65" s="67"/>
      <c r="SGQ65" s="30"/>
      <c r="SGR65" s="30"/>
      <c r="SGS65" s="43"/>
      <c r="SGT65" s="30"/>
      <c r="SGU65" s="66"/>
      <c r="SGV65" s="67"/>
      <c r="SGW65" s="30"/>
      <c r="SGX65" s="30"/>
      <c r="SGY65" s="43"/>
      <c r="SGZ65" s="30"/>
      <c r="SHA65" s="66"/>
      <c r="SHB65" s="67"/>
      <c r="SHC65" s="30"/>
      <c r="SHD65" s="30"/>
      <c r="SHE65" s="43"/>
      <c r="SHF65" s="30"/>
      <c r="SHG65" s="66"/>
      <c r="SHH65" s="67"/>
      <c r="SHI65" s="30"/>
      <c r="SHJ65" s="30"/>
      <c r="SHK65" s="43"/>
      <c r="SHL65" s="30"/>
      <c r="SHM65" s="66"/>
      <c r="SHN65" s="67"/>
      <c r="SHO65" s="30"/>
      <c r="SHP65" s="30"/>
      <c r="SHQ65" s="43"/>
      <c r="SHR65" s="30"/>
      <c r="SHS65" s="66"/>
      <c r="SHT65" s="67"/>
      <c r="SHU65" s="30"/>
      <c r="SHV65" s="30"/>
      <c r="SHW65" s="43"/>
      <c r="SHX65" s="30"/>
      <c r="SHY65" s="66"/>
      <c r="SHZ65" s="67"/>
      <c r="SIA65" s="30"/>
      <c r="SIB65" s="30"/>
      <c r="SIC65" s="43"/>
      <c r="SID65" s="30"/>
      <c r="SIE65" s="66"/>
      <c r="SIF65" s="67"/>
      <c r="SIG65" s="30"/>
      <c r="SIH65" s="30"/>
      <c r="SII65" s="43"/>
      <c r="SIJ65" s="30"/>
      <c r="SIK65" s="66"/>
      <c r="SIL65" s="67"/>
      <c r="SIM65" s="30"/>
      <c r="SIN65" s="30"/>
      <c r="SIO65" s="43"/>
      <c r="SIP65" s="30"/>
      <c r="SIQ65" s="66"/>
      <c r="SIR65" s="67"/>
      <c r="SIS65" s="30"/>
      <c r="SIT65" s="30"/>
      <c r="SIU65" s="43"/>
      <c r="SIV65" s="30"/>
      <c r="SIW65" s="66"/>
      <c r="SIX65" s="67"/>
      <c r="SIY65" s="30"/>
      <c r="SIZ65" s="30"/>
      <c r="SJA65" s="43"/>
      <c r="SJB65" s="30"/>
      <c r="SJC65" s="66"/>
      <c r="SJD65" s="67"/>
      <c r="SJE65" s="30"/>
      <c r="SJF65" s="30"/>
      <c r="SJG65" s="43"/>
      <c r="SJH65" s="30"/>
      <c r="SJI65" s="66"/>
      <c r="SJJ65" s="67"/>
      <c r="SJK65" s="30"/>
      <c r="SJL65" s="30"/>
      <c r="SJM65" s="43"/>
      <c r="SJN65" s="30"/>
      <c r="SJO65" s="66"/>
      <c r="SJP65" s="67"/>
      <c r="SJQ65" s="30"/>
      <c r="SJR65" s="30"/>
      <c r="SJS65" s="43"/>
      <c r="SJT65" s="30"/>
      <c r="SJU65" s="66"/>
      <c r="SJV65" s="67"/>
      <c r="SJW65" s="30"/>
      <c r="SJX65" s="30"/>
      <c r="SJY65" s="43"/>
      <c r="SJZ65" s="30"/>
      <c r="SKA65" s="66"/>
      <c r="SKB65" s="67"/>
      <c r="SKC65" s="30"/>
      <c r="SKD65" s="30"/>
      <c r="SKE65" s="43"/>
      <c r="SKF65" s="30"/>
      <c r="SKG65" s="66"/>
      <c r="SKH65" s="67"/>
      <c r="SKI65" s="30"/>
      <c r="SKJ65" s="30"/>
      <c r="SKK65" s="43"/>
      <c r="SKL65" s="30"/>
      <c r="SKM65" s="66"/>
      <c r="SKN65" s="67"/>
      <c r="SKO65" s="30"/>
      <c r="SKP65" s="30"/>
      <c r="SKQ65" s="43"/>
      <c r="SKR65" s="30"/>
      <c r="SKS65" s="66"/>
      <c r="SKT65" s="67"/>
      <c r="SKU65" s="30"/>
      <c r="SKV65" s="30"/>
      <c r="SKW65" s="43"/>
      <c r="SKX65" s="30"/>
      <c r="SKY65" s="66"/>
      <c r="SKZ65" s="67"/>
      <c r="SLA65" s="30"/>
      <c r="SLB65" s="30"/>
      <c r="SLC65" s="43"/>
      <c r="SLD65" s="30"/>
      <c r="SLE65" s="66"/>
      <c r="SLF65" s="67"/>
      <c r="SLG65" s="30"/>
      <c r="SLH65" s="30"/>
      <c r="SLI65" s="43"/>
      <c r="SLJ65" s="30"/>
      <c r="SLK65" s="66"/>
      <c r="SLL65" s="67"/>
      <c r="SLM65" s="30"/>
      <c r="SLN65" s="30"/>
      <c r="SLO65" s="43"/>
      <c r="SLP65" s="30"/>
      <c r="SLQ65" s="66"/>
      <c r="SLR65" s="67"/>
      <c r="SLS65" s="30"/>
      <c r="SLT65" s="30"/>
      <c r="SLU65" s="43"/>
      <c r="SLV65" s="30"/>
      <c r="SLW65" s="66"/>
      <c r="SLX65" s="67"/>
      <c r="SLY65" s="30"/>
      <c r="SLZ65" s="30"/>
      <c r="SMA65" s="43"/>
      <c r="SMB65" s="30"/>
      <c r="SMC65" s="66"/>
      <c r="SMD65" s="67"/>
      <c r="SME65" s="30"/>
      <c r="SMF65" s="30"/>
      <c r="SMG65" s="43"/>
      <c r="SMH65" s="30"/>
      <c r="SMI65" s="66"/>
      <c r="SMJ65" s="67"/>
      <c r="SMK65" s="30"/>
      <c r="SML65" s="30"/>
      <c r="SMM65" s="43"/>
      <c r="SMN65" s="30"/>
      <c r="SMO65" s="66"/>
      <c r="SMP65" s="67"/>
      <c r="SMQ65" s="30"/>
      <c r="SMR65" s="30"/>
      <c r="SMS65" s="43"/>
      <c r="SMT65" s="30"/>
      <c r="SMU65" s="66"/>
      <c r="SMV65" s="67"/>
      <c r="SMW65" s="30"/>
      <c r="SMX65" s="30"/>
      <c r="SMY65" s="43"/>
      <c r="SMZ65" s="30"/>
      <c r="SNA65" s="66"/>
      <c r="SNB65" s="67"/>
      <c r="SNC65" s="30"/>
      <c r="SND65" s="30"/>
      <c r="SNE65" s="43"/>
      <c r="SNF65" s="30"/>
      <c r="SNG65" s="66"/>
      <c r="SNH65" s="67"/>
      <c r="SNI65" s="30"/>
      <c r="SNJ65" s="30"/>
      <c r="SNK65" s="43"/>
      <c r="SNL65" s="30"/>
      <c r="SNM65" s="66"/>
      <c r="SNN65" s="67"/>
      <c r="SNO65" s="30"/>
      <c r="SNP65" s="30"/>
      <c r="SNQ65" s="43"/>
      <c r="SNR65" s="30"/>
      <c r="SNS65" s="66"/>
      <c r="SNT65" s="67"/>
      <c r="SNU65" s="30"/>
      <c r="SNV65" s="30"/>
      <c r="SNW65" s="43"/>
      <c r="SNX65" s="30"/>
      <c r="SNY65" s="66"/>
      <c r="SNZ65" s="67"/>
      <c r="SOA65" s="30"/>
      <c r="SOB65" s="30"/>
      <c r="SOC65" s="43"/>
      <c r="SOD65" s="30"/>
      <c r="SOE65" s="66"/>
      <c r="SOF65" s="67"/>
      <c r="SOG65" s="30"/>
      <c r="SOH65" s="30"/>
      <c r="SOI65" s="43"/>
      <c r="SOJ65" s="30"/>
      <c r="SOK65" s="66"/>
      <c r="SOL65" s="67"/>
      <c r="SOM65" s="30"/>
      <c r="SON65" s="30"/>
      <c r="SOO65" s="43"/>
      <c r="SOP65" s="30"/>
      <c r="SOQ65" s="66"/>
      <c r="SOR65" s="67"/>
      <c r="SOS65" s="30"/>
      <c r="SOT65" s="30"/>
      <c r="SOU65" s="43"/>
      <c r="SOV65" s="30"/>
      <c r="SOW65" s="66"/>
      <c r="SOX65" s="67"/>
      <c r="SOY65" s="30"/>
      <c r="SOZ65" s="30"/>
      <c r="SPA65" s="43"/>
      <c r="SPB65" s="30"/>
      <c r="SPC65" s="66"/>
      <c r="SPD65" s="67"/>
      <c r="SPE65" s="30"/>
      <c r="SPF65" s="30"/>
      <c r="SPG65" s="43"/>
      <c r="SPH65" s="30"/>
      <c r="SPI65" s="66"/>
      <c r="SPJ65" s="67"/>
      <c r="SPK65" s="30"/>
      <c r="SPL65" s="30"/>
      <c r="SPM65" s="43"/>
      <c r="SPN65" s="30"/>
      <c r="SPO65" s="66"/>
      <c r="SPP65" s="67"/>
      <c r="SPQ65" s="30"/>
      <c r="SPR65" s="30"/>
      <c r="SPS65" s="43"/>
      <c r="SPT65" s="30"/>
      <c r="SPU65" s="66"/>
      <c r="SPV65" s="67"/>
      <c r="SPW65" s="30"/>
      <c r="SPX65" s="30"/>
      <c r="SPY65" s="43"/>
      <c r="SPZ65" s="30"/>
      <c r="SQA65" s="66"/>
      <c r="SQB65" s="67"/>
      <c r="SQC65" s="30"/>
      <c r="SQD65" s="30"/>
      <c r="SQE65" s="43"/>
      <c r="SQF65" s="30"/>
      <c r="SQG65" s="66"/>
      <c r="SQH65" s="67"/>
      <c r="SQI65" s="30"/>
      <c r="SQJ65" s="30"/>
      <c r="SQK65" s="43"/>
      <c r="SQL65" s="30"/>
      <c r="SQM65" s="66"/>
      <c r="SQN65" s="67"/>
      <c r="SQO65" s="30"/>
      <c r="SQP65" s="30"/>
      <c r="SQQ65" s="43"/>
      <c r="SQR65" s="30"/>
      <c r="SQS65" s="66"/>
      <c r="SQT65" s="67"/>
      <c r="SQU65" s="30"/>
      <c r="SQV65" s="30"/>
      <c r="SQW65" s="43"/>
      <c r="SQX65" s="30"/>
      <c r="SQY65" s="66"/>
      <c r="SQZ65" s="67"/>
      <c r="SRA65" s="30"/>
      <c r="SRB65" s="30"/>
      <c r="SRC65" s="43"/>
      <c r="SRD65" s="30"/>
      <c r="SRE65" s="66"/>
      <c r="SRF65" s="67"/>
      <c r="SRG65" s="30"/>
      <c r="SRH65" s="30"/>
      <c r="SRI65" s="43"/>
      <c r="SRJ65" s="30"/>
      <c r="SRK65" s="66"/>
      <c r="SRL65" s="67"/>
      <c r="SRM65" s="30"/>
      <c r="SRN65" s="30"/>
      <c r="SRO65" s="43"/>
      <c r="SRP65" s="30"/>
      <c r="SRQ65" s="66"/>
      <c r="SRR65" s="67"/>
      <c r="SRS65" s="30"/>
      <c r="SRT65" s="30"/>
      <c r="SRU65" s="43"/>
      <c r="SRV65" s="30"/>
      <c r="SRW65" s="66"/>
      <c r="SRX65" s="67"/>
      <c r="SRY65" s="30"/>
      <c r="SRZ65" s="30"/>
      <c r="SSA65" s="43"/>
      <c r="SSB65" s="30"/>
      <c r="SSC65" s="66"/>
      <c r="SSD65" s="67"/>
      <c r="SSE65" s="30"/>
      <c r="SSF65" s="30"/>
      <c r="SSG65" s="43"/>
      <c r="SSH65" s="30"/>
      <c r="SSI65" s="66"/>
      <c r="SSJ65" s="67"/>
      <c r="SSK65" s="30"/>
      <c r="SSL65" s="30"/>
      <c r="SSM65" s="43"/>
      <c r="SSN65" s="30"/>
      <c r="SSO65" s="66"/>
      <c r="SSP65" s="67"/>
      <c r="SSQ65" s="30"/>
      <c r="SSR65" s="30"/>
      <c r="SSS65" s="43"/>
      <c r="SST65" s="30"/>
      <c r="SSU65" s="66"/>
      <c r="SSV65" s="67"/>
      <c r="SSW65" s="30"/>
      <c r="SSX65" s="30"/>
      <c r="SSY65" s="43"/>
      <c r="SSZ65" s="30"/>
      <c r="STA65" s="66"/>
      <c r="STB65" s="67"/>
      <c r="STC65" s="30"/>
      <c r="STD65" s="30"/>
      <c r="STE65" s="43"/>
      <c r="STF65" s="30"/>
      <c r="STG65" s="66"/>
      <c r="STH65" s="67"/>
      <c r="STI65" s="30"/>
      <c r="STJ65" s="30"/>
      <c r="STK65" s="43"/>
      <c r="STL65" s="30"/>
      <c r="STM65" s="66"/>
      <c r="STN65" s="67"/>
      <c r="STO65" s="30"/>
      <c r="STP65" s="30"/>
      <c r="STQ65" s="43"/>
      <c r="STR65" s="30"/>
      <c r="STS65" s="66"/>
      <c r="STT65" s="67"/>
      <c r="STU65" s="30"/>
      <c r="STV65" s="30"/>
      <c r="STW65" s="43"/>
      <c r="STX65" s="30"/>
      <c r="STY65" s="66"/>
      <c r="STZ65" s="67"/>
      <c r="SUA65" s="30"/>
      <c r="SUB65" s="30"/>
      <c r="SUC65" s="43"/>
      <c r="SUD65" s="30"/>
      <c r="SUE65" s="66"/>
      <c r="SUF65" s="67"/>
      <c r="SUG65" s="30"/>
      <c r="SUH65" s="30"/>
      <c r="SUI65" s="43"/>
      <c r="SUJ65" s="30"/>
      <c r="SUK65" s="66"/>
      <c r="SUL65" s="67"/>
      <c r="SUM65" s="30"/>
      <c r="SUN65" s="30"/>
      <c r="SUO65" s="43"/>
      <c r="SUP65" s="30"/>
      <c r="SUQ65" s="66"/>
      <c r="SUR65" s="67"/>
      <c r="SUS65" s="30"/>
      <c r="SUT65" s="30"/>
      <c r="SUU65" s="43"/>
      <c r="SUV65" s="30"/>
      <c r="SUW65" s="66"/>
      <c r="SUX65" s="67"/>
      <c r="SUY65" s="30"/>
      <c r="SUZ65" s="30"/>
      <c r="SVA65" s="43"/>
      <c r="SVB65" s="30"/>
      <c r="SVC65" s="66"/>
      <c r="SVD65" s="67"/>
      <c r="SVE65" s="30"/>
      <c r="SVF65" s="30"/>
      <c r="SVG65" s="43"/>
      <c r="SVH65" s="30"/>
      <c r="SVI65" s="66"/>
      <c r="SVJ65" s="67"/>
      <c r="SVK65" s="30"/>
      <c r="SVL65" s="30"/>
      <c r="SVM65" s="43"/>
      <c r="SVN65" s="30"/>
      <c r="SVO65" s="66"/>
      <c r="SVP65" s="67"/>
      <c r="SVQ65" s="30"/>
      <c r="SVR65" s="30"/>
      <c r="SVS65" s="43"/>
      <c r="SVT65" s="30"/>
      <c r="SVU65" s="66"/>
      <c r="SVV65" s="67"/>
      <c r="SVW65" s="30"/>
      <c r="SVX65" s="30"/>
      <c r="SVY65" s="43"/>
      <c r="SVZ65" s="30"/>
      <c r="SWA65" s="66"/>
      <c r="SWB65" s="67"/>
      <c r="SWC65" s="30"/>
      <c r="SWD65" s="30"/>
      <c r="SWE65" s="43"/>
      <c r="SWF65" s="30"/>
      <c r="SWG65" s="66"/>
      <c r="SWH65" s="67"/>
      <c r="SWI65" s="30"/>
      <c r="SWJ65" s="30"/>
      <c r="SWK65" s="43"/>
      <c r="SWL65" s="30"/>
      <c r="SWM65" s="66"/>
      <c r="SWN65" s="67"/>
      <c r="SWO65" s="30"/>
      <c r="SWP65" s="30"/>
      <c r="SWQ65" s="43"/>
      <c r="SWR65" s="30"/>
      <c r="SWS65" s="66"/>
      <c r="SWT65" s="67"/>
      <c r="SWU65" s="30"/>
      <c r="SWV65" s="30"/>
      <c r="SWW65" s="43"/>
      <c r="SWX65" s="30"/>
      <c r="SWY65" s="66"/>
      <c r="SWZ65" s="67"/>
      <c r="SXA65" s="30"/>
      <c r="SXB65" s="30"/>
      <c r="SXC65" s="43"/>
      <c r="SXD65" s="30"/>
      <c r="SXE65" s="66"/>
      <c r="SXF65" s="67"/>
      <c r="SXG65" s="30"/>
      <c r="SXH65" s="30"/>
      <c r="SXI65" s="43"/>
      <c r="SXJ65" s="30"/>
      <c r="SXK65" s="66"/>
      <c r="SXL65" s="67"/>
      <c r="SXM65" s="30"/>
      <c r="SXN65" s="30"/>
      <c r="SXO65" s="43"/>
      <c r="SXP65" s="30"/>
      <c r="SXQ65" s="66"/>
      <c r="SXR65" s="67"/>
      <c r="SXS65" s="30"/>
      <c r="SXT65" s="30"/>
      <c r="SXU65" s="43"/>
      <c r="SXV65" s="30"/>
      <c r="SXW65" s="66"/>
      <c r="SXX65" s="67"/>
      <c r="SXY65" s="30"/>
      <c r="SXZ65" s="30"/>
      <c r="SYA65" s="43"/>
      <c r="SYB65" s="30"/>
      <c r="SYC65" s="66"/>
      <c r="SYD65" s="67"/>
      <c r="SYE65" s="30"/>
      <c r="SYF65" s="30"/>
      <c r="SYG65" s="43"/>
      <c r="SYH65" s="30"/>
      <c r="SYI65" s="66"/>
      <c r="SYJ65" s="67"/>
      <c r="SYK65" s="30"/>
      <c r="SYL65" s="30"/>
      <c r="SYM65" s="43"/>
      <c r="SYN65" s="30"/>
      <c r="SYO65" s="66"/>
      <c r="SYP65" s="67"/>
      <c r="SYQ65" s="30"/>
      <c r="SYR65" s="30"/>
      <c r="SYS65" s="43"/>
      <c r="SYT65" s="30"/>
      <c r="SYU65" s="66"/>
      <c r="SYV65" s="67"/>
      <c r="SYW65" s="30"/>
      <c r="SYX65" s="30"/>
      <c r="SYY65" s="43"/>
      <c r="SYZ65" s="30"/>
      <c r="SZA65" s="66"/>
      <c r="SZB65" s="67"/>
      <c r="SZC65" s="30"/>
      <c r="SZD65" s="30"/>
      <c r="SZE65" s="43"/>
      <c r="SZF65" s="30"/>
      <c r="SZG65" s="66"/>
      <c r="SZH65" s="67"/>
      <c r="SZI65" s="30"/>
      <c r="SZJ65" s="30"/>
      <c r="SZK65" s="43"/>
      <c r="SZL65" s="30"/>
      <c r="SZM65" s="66"/>
      <c r="SZN65" s="67"/>
      <c r="SZO65" s="30"/>
      <c r="SZP65" s="30"/>
      <c r="SZQ65" s="43"/>
      <c r="SZR65" s="30"/>
      <c r="SZS65" s="66"/>
      <c r="SZT65" s="67"/>
      <c r="SZU65" s="30"/>
      <c r="SZV65" s="30"/>
      <c r="SZW65" s="43"/>
      <c r="SZX65" s="30"/>
      <c r="SZY65" s="66"/>
      <c r="SZZ65" s="67"/>
      <c r="TAA65" s="30"/>
      <c r="TAB65" s="30"/>
      <c r="TAC65" s="43"/>
      <c r="TAD65" s="30"/>
      <c r="TAE65" s="66"/>
      <c r="TAF65" s="67"/>
      <c r="TAG65" s="30"/>
      <c r="TAH65" s="30"/>
      <c r="TAI65" s="43"/>
      <c r="TAJ65" s="30"/>
      <c r="TAK65" s="66"/>
      <c r="TAL65" s="67"/>
      <c r="TAM65" s="30"/>
      <c r="TAN65" s="30"/>
      <c r="TAO65" s="43"/>
      <c r="TAP65" s="30"/>
      <c r="TAQ65" s="66"/>
      <c r="TAR65" s="67"/>
      <c r="TAS65" s="30"/>
      <c r="TAT65" s="30"/>
      <c r="TAU65" s="43"/>
      <c r="TAV65" s="30"/>
      <c r="TAW65" s="66"/>
      <c r="TAX65" s="67"/>
      <c r="TAY65" s="30"/>
      <c r="TAZ65" s="30"/>
      <c r="TBA65" s="43"/>
      <c r="TBB65" s="30"/>
      <c r="TBC65" s="66"/>
      <c r="TBD65" s="67"/>
      <c r="TBE65" s="30"/>
      <c r="TBF65" s="30"/>
      <c r="TBG65" s="43"/>
      <c r="TBH65" s="30"/>
      <c r="TBI65" s="66"/>
      <c r="TBJ65" s="67"/>
      <c r="TBK65" s="30"/>
      <c r="TBL65" s="30"/>
      <c r="TBM65" s="43"/>
      <c r="TBN65" s="30"/>
      <c r="TBO65" s="66"/>
      <c r="TBP65" s="67"/>
      <c r="TBQ65" s="30"/>
      <c r="TBR65" s="30"/>
      <c r="TBS65" s="43"/>
      <c r="TBT65" s="30"/>
      <c r="TBU65" s="66"/>
      <c r="TBV65" s="67"/>
      <c r="TBW65" s="30"/>
      <c r="TBX65" s="30"/>
      <c r="TBY65" s="43"/>
      <c r="TBZ65" s="30"/>
      <c r="TCA65" s="66"/>
      <c r="TCB65" s="67"/>
      <c r="TCC65" s="30"/>
      <c r="TCD65" s="30"/>
      <c r="TCE65" s="43"/>
      <c r="TCF65" s="30"/>
      <c r="TCG65" s="66"/>
      <c r="TCH65" s="67"/>
      <c r="TCI65" s="30"/>
      <c r="TCJ65" s="30"/>
      <c r="TCK65" s="43"/>
      <c r="TCL65" s="30"/>
      <c r="TCM65" s="66"/>
      <c r="TCN65" s="67"/>
      <c r="TCO65" s="30"/>
      <c r="TCP65" s="30"/>
      <c r="TCQ65" s="43"/>
      <c r="TCR65" s="30"/>
      <c r="TCS65" s="66"/>
      <c r="TCT65" s="67"/>
      <c r="TCU65" s="30"/>
      <c r="TCV65" s="30"/>
      <c r="TCW65" s="43"/>
      <c r="TCX65" s="30"/>
      <c r="TCY65" s="66"/>
      <c r="TCZ65" s="67"/>
      <c r="TDA65" s="30"/>
      <c r="TDB65" s="30"/>
      <c r="TDC65" s="43"/>
      <c r="TDD65" s="30"/>
      <c r="TDE65" s="66"/>
      <c r="TDF65" s="67"/>
      <c r="TDG65" s="30"/>
      <c r="TDH65" s="30"/>
      <c r="TDI65" s="43"/>
      <c r="TDJ65" s="30"/>
      <c r="TDK65" s="66"/>
      <c r="TDL65" s="67"/>
      <c r="TDM65" s="30"/>
      <c r="TDN65" s="30"/>
      <c r="TDO65" s="43"/>
      <c r="TDP65" s="30"/>
      <c r="TDQ65" s="66"/>
      <c r="TDR65" s="67"/>
      <c r="TDS65" s="30"/>
      <c r="TDT65" s="30"/>
      <c r="TDU65" s="43"/>
      <c r="TDV65" s="30"/>
      <c r="TDW65" s="66"/>
      <c r="TDX65" s="67"/>
      <c r="TDY65" s="30"/>
      <c r="TDZ65" s="30"/>
      <c r="TEA65" s="43"/>
      <c r="TEB65" s="30"/>
      <c r="TEC65" s="66"/>
      <c r="TED65" s="67"/>
      <c r="TEE65" s="30"/>
      <c r="TEF65" s="30"/>
      <c r="TEG65" s="43"/>
      <c r="TEH65" s="30"/>
      <c r="TEI65" s="66"/>
      <c r="TEJ65" s="67"/>
      <c r="TEK65" s="30"/>
      <c r="TEL65" s="30"/>
      <c r="TEM65" s="43"/>
      <c r="TEN65" s="30"/>
      <c r="TEO65" s="66"/>
      <c r="TEP65" s="67"/>
      <c r="TEQ65" s="30"/>
      <c r="TER65" s="30"/>
      <c r="TES65" s="43"/>
      <c r="TET65" s="30"/>
      <c r="TEU65" s="66"/>
      <c r="TEV65" s="67"/>
      <c r="TEW65" s="30"/>
      <c r="TEX65" s="30"/>
      <c r="TEY65" s="43"/>
      <c r="TEZ65" s="30"/>
      <c r="TFA65" s="66"/>
      <c r="TFB65" s="67"/>
      <c r="TFC65" s="30"/>
      <c r="TFD65" s="30"/>
      <c r="TFE65" s="43"/>
      <c r="TFF65" s="30"/>
      <c r="TFG65" s="66"/>
      <c r="TFH65" s="67"/>
      <c r="TFI65" s="30"/>
      <c r="TFJ65" s="30"/>
      <c r="TFK65" s="43"/>
      <c r="TFL65" s="30"/>
      <c r="TFM65" s="66"/>
      <c r="TFN65" s="67"/>
      <c r="TFO65" s="30"/>
      <c r="TFP65" s="30"/>
      <c r="TFQ65" s="43"/>
      <c r="TFR65" s="30"/>
      <c r="TFS65" s="66"/>
      <c r="TFT65" s="67"/>
      <c r="TFU65" s="30"/>
      <c r="TFV65" s="30"/>
      <c r="TFW65" s="43"/>
      <c r="TFX65" s="30"/>
      <c r="TFY65" s="66"/>
      <c r="TFZ65" s="67"/>
      <c r="TGA65" s="30"/>
      <c r="TGB65" s="30"/>
      <c r="TGC65" s="43"/>
      <c r="TGD65" s="30"/>
      <c r="TGE65" s="66"/>
      <c r="TGF65" s="67"/>
      <c r="TGG65" s="30"/>
      <c r="TGH65" s="30"/>
      <c r="TGI65" s="43"/>
      <c r="TGJ65" s="30"/>
      <c r="TGK65" s="66"/>
      <c r="TGL65" s="67"/>
      <c r="TGM65" s="30"/>
      <c r="TGN65" s="30"/>
      <c r="TGO65" s="43"/>
      <c r="TGP65" s="30"/>
      <c r="TGQ65" s="66"/>
      <c r="TGR65" s="67"/>
      <c r="TGS65" s="30"/>
      <c r="TGT65" s="30"/>
      <c r="TGU65" s="43"/>
      <c r="TGV65" s="30"/>
      <c r="TGW65" s="66"/>
      <c r="TGX65" s="67"/>
      <c r="TGY65" s="30"/>
      <c r="TGZ65" s="30"/>
      <c r="THA65" s="43"/>
      <c r="THB65" s="30"/>
      <c r="THC65" s="66"/>
      <c r="THD65" s="67"/>
      <c r="THE65" s="30"/>
      <c r="THF65" s="30"/>
      <c r="THG65" s="43"/>
      <c r="THH65" s="30"/>
      <c r="THI65" s="66"/>
      <c r="THJ65" s="67"/>
      <c r="THK65" s="30"/>
      <c r="THL65" s="30"/>
      <c r="THM65" s="43"/>
      <c r="THN65" s="30"/>
      <c r="THO65" s="66"/>
      <c r="THP65" s="67"/>
      <c r="THQ65" s="30"/>
      <c r="THR65" s="30"/>
      <c r="THS65" s="43"/>
      <c r="THT65" s="30"/>
      <c r="THU65" s="66"/>
      <c r="THV65" s="67"/>
      <c r="THW65" s="30"/>
      <c r="THX65" s="30"/>
      <c r="THY65" s="43"/>
      <c r="THZ65" s="30"/>
      <c r="TIA65" s="66"/>
      <c r="TIB65" s="67"/>
      <c r="TIC65" s="30"/>
      <c r="TID65" s="30"/>
      <c r="TIE65" s="43"/>
      <c r="TIF65" s="30"/>
      <c r="TIG65" s="66"/>
      <c r="TIH65" s="67"/>
      <c r="TII65" s="30"/>
      <c r="TIJ65" s="30"/>
      <c r="TIK65" s="43"/>
      <c r="TIL65" s="30"/>
      <c r="TIM65" s="66"/>
      <c r="TIN65" s="67"/>
      <c r="TIO65" s="30"/>
      <c r="TIP65" s="30"/>
      <c r="TIQ65" s="43"/>
      <c r="TIR65" s="30"/>
      <c r="TIS65" s="66"/>
      <c r="TIT65" s="67"/>
      <c r="TIU65" s="30"/>
      <c r="TIV65" s="30"/>
      <c r="TIW65" s="43"/>
      <c r="TIX65" s="30"/>
      <c r="TIY65" s="66"/>
      <c r="TIZ65" s="67"/>
      <c r="TJA65" s="30"/>
      <c r="TJB65" s="30"/>
      <c r="TJC65" s="43"/>
      <c r="TJD65" s="30"/>
      <c r="TJE65" s="66"/>
      <c r="TJF65" s="67"/>
      <c r="TJG65" s="30"/>
      <c r="TJH65" s="30"/>
      <c r="TJI65" s="43"/>
      <c r="TJJ65" s="30"/>
      <c r="TJK65" s="66"/>
      <c r="TJL65" s="67"/>
      <c r="TJM65" s="30"/>
      <c r="TJN65" s="30"/>
      <c r="TJO65" s="43"/>
      <c r="TJP65" s="30"/>
      <c r="TJQ65" s="66"/>
      <c r="TJR65" s="67"/>
      <c r="TJS65" s="30"/>
      <c r="TJT65" s="30"/>
      <c r="TJU65" s="43"/>
      <c r="TJV65" s="30"/>
      <c r="TJW65" s="66"/>
      <c r="TJX65" s="67"/>
      <c r="TJY65" s="30"/>
      <c r="TJZ65" s="30"/>
      <c r="TKA65" s="43"/>
      <c r="TKB65" s="30"/>
      <c r="TKC65" s="66"/>
      <c r="TKD65" s="67"/>
      <c r="TKE65" s="30"/>
      <c r="TKF65" s="30"/>
      <c r="TKG65" s="43"/>
      <c r="TKH65" s="30"/>
      <c r="TKI65" s="66"/>
      <c r="TKJ65" s="67"/>
      <c r="TKK65" s="30"/>
      <c r="TKL65" s="30"/>
      <c r="TKM65" s="43"/>
      <c r="TKN65" s="30"/>
      <c r="TKO65" s="66"/>
      <c r="TKP65" s="67"/>
      <c r="TKQ65" s="30"/>
      <c r="TKR65" s="30"/>
      <c r="TKS65" s="43"/>
      <c r="TKT65" s="30"/>
      <c r="TKU65" s="66"/>
      <c r="TKV65" s="67"/>
      <c r="TKW65" s="30"/>
      <c r="TKX65" s="30"/>
      <c r="TKY65" s="43"/>
      <c r="TKZ65" s="30"/>
      <c r="TLA65" s="66"/>
      <c r="TLB65" s="67"/>
      <c r="TLC65" s="30"/>
      <c r="TLD65" s="30"/>
      <c r="TLE65" s="43"/>
      <c r="TLF65" s="30"/>
      <c r="TLG65" s="66"/>
      <c r="TLH65" s="67"/>
      <c r="TLI65" s="30"/>
      <c r="TLJ65" s="30"/>
      <c r="TLK65" s="43"/>
      <c r="TLL65" s="30"/>
      <c r="TLM65" s="66"/>
      <c r="TLN65" s="67"/>
      <c r="TLO65" s="30"/>
      <c r="TLP65" s="30"/>
      <c r="TLQ65" s="43"/>
      <c r="TLR65" s="30"/>
      <c r="TLS65" s="66"/>
      <c r="TLT65" s="67"/>
      <c r="TLU65" s="30"/>
      <c r="TLV65" s="30"/>
      <c r="TLW65" s="43"/>
      <c r="TLX65" s="30"/>
      <c r="TLY65" s="66"/>
      <c r="TLZ65" s="67"/>
      <c r="TMA65" s="30"/>
      <c r="TMB65" s="30"/>
      <c r="TMC65" s="43"/>
      <c r="TMD65" s="30"/>
      <c r="TME65" s="66"/>
      <c r="TMF65" s="67"/>
      <c r="TMG65" s="30"/>
      <c r="TMH65" s="30"/>
      <c r="TMI65" s="43"/>
      <c r="TMJ65" s="30"/>
      <c r="TMK65" s="66"/>
      <c r="TML65" s="67"/>
      <c r="TMM65" s="30"/>
      <c r="TMN65" s="30"/>
      <c r="TMO65" s="43"/>
      <c r="TMP65" s="30"/>
      <c r="TMQ65" s="66"/>
      <c r="TMR65" s="67"/>
      <c r="TMS65" s="30"/>
      <c r="TMT65" s="30"/>
      <c r="TMU65" s="43"/>
      <c r="TMV65" s="30"/>
      <c r="TMW65" s="66"/>
      <c r="TMX65" s="67"/>
      <c r="TMY65" s="30"/>
      <c r="TMZ65" s="30"/>
      <c r="TNA65" s="43"/>
      <c r="TNB65" s="30"/>
      <c r="TNC65" s="66"/>
      <c r="TND65" s="67"/>
      <c r="TNE65" s="30"/>
      <c r="TNF65" s="30"/>
      <c r="TNG65" s="43"/>
      <c r="TNH65" s="30"/>
      <c r="TNI65" s="66"/>
      <c r="TNJ65" s="67"/>
      <c r="TNK65" s="30"/>
      <c r="TNL65" s="30"/>
      <c r="TNM65" s="43"/>
      <c r="TNN65" s="30"/>
      <c r="TNO65" s="66"/>
      <c r="TNP65" s="67"/>
      <c r="TNQ65" s="30"/>
      <c r="TNR65" s="30"/>
      <c r="TNS65" s="43"/>
      <c r="TNT65" s="30"/>
      <c r="TNU65" s="66"/>
      <c r="TNV65" s="67"/>
      <c r="TNW65" s="30"/>
      <c r="TNX65" s="30"/>
      <c r="TNY65" s="43"/>
      <c r="TNZ65" s="30"/>
      <c r="TOA65" s="66"/>
      <c r="TOB65" s="67"/>
      <c r="TOC65" s="30"/>
      <c r="TOD65" s="30"/>
      <c r="TOE65" s="43"/>
      <c r="TOF65" s="30"/>
      <c r="TOG65" s="66"/>
      <c r="TOH65" s="67"/>
      <c r="TOI65" s="30"/>
      <c r="TOJ65" s="30"/>
      <c r="TOK65" s="43"/>
      <c r="TOL65" s="30"/>
      <c r="TOM65" s="66"/>
      <c r="TON65" s="67"/>
      <c r="TOO65" s="30"/>
      <c r="TOP65" s="30"/>
      <c r="TOQ65" s="43"/>
      <c r="TOR65" s="30"/>
      <c r="TOS65" s="66"/>
      <c r="TOT65" s="67"/>
      <c r="TOU65" s="30"/>
      <c r="TOV65" s="30"/>
      <c r="TOW65" s="43"/>
      <c r="TOX65" s="30"/>
      <c r="TOY65" s="66"/>
      <c r="TOZ65" s="67"/>
      <c r="TPA65" s="30"/>
      <c r="TPB65" s="30"/>
      <c r="TPC65" s="43"/>
      <c r="TPD65" s="30"/>
      <c r="TPE65" s="66"/>
      <c r="TPF65" s="67"/>
      <c r="TPG65" s="30"/>
      <c r="TPH65" s="30"/>
      <c r="TPI65" s="43"/>
      <c r="TPJ65" s="30"/>
      <c r="TPK65" s="66"/>
      <c r="TPL65" s="67"/>
      <c r="TPM65" s="30"/>
      <c r="TPN65" s="30"/>
      <c r="TPO65" s="43"/>
      <c r="TPP65" s="30"/>
      <c r="TPQ65" s="66"/>
      <c r="TPR65" s="67"/>
      <c r="TPS65" s="30"/>
      <c r="TPT65" s="30"/>
      <c r="TPU65" s="43"/>
      <c r="TPV65" s="30"/>
      <c r="TPW65" s="66"/>
      <c r="TPX65" s="67"/>
      <c r="TPY65" s="30"/>
      <c r="TPZ65" s="30"/>
      <c r="TQA65" s="43"/>
      <c r="TQB65" s="30"/>
      <c r="TQC65" s="66"/>
      <c r="TQD65" s="67"/>
      <c r="TQE65" s="30"/>
      <c r="TQF65" s="30"/>
      <c r="TQG65" s="43"/>
      <c r="TQH65" s="30"/>
      <c r="TQI65" s="66"/>
      <c r="TQJ65" s="67"/>
      <c r="TQK65" s="30"/>
      <c r="TQL65" s="30"/>
      <c r="TQM65" s="43"/>
      <c r="TQN65" s="30"/>
      <c r="TQO65" s="66"/>
      <c r="TQP65" s="67"/>
      <c r="TQQ65" s="30"/>
      <c r="TQR65" s="30"/>
      <c r="TQS65" s="43"/>
      <c r="TQT65" s="30"/>
      <c r="TQU65" s="66"/>
      <c r="TQV65" s="67"/>
      <c r="TQW65" s="30"/>
      <c r="TQX65" s="30"/>
      <c r="TQY65" s="43"/>
      <c r="TQZ65" s="30"/>
      <c r="TRA65" s="66"/>
      <c r="TRB65" s="67"/>
      <c r="TRC65" s="30"/>
      <c r="TRD65" s="30"/>
      <c r="TRE65" s="43"/>
      <c r="TRF65" s="30"/>
      <c r="TRG65" s="66"/>
      <c r="TRH65" s="67"/>
      <c r="TRI65" s="30"/>
      <c r="TRJ65" s="30"/>
      <c r="TRK65" s="43"/>
      <c r="TRL65" s="30"/>
      <c r="TRM65" s="66"/>
      <c r="TRN65" s="67"/>
      <c r="TRO65" s="30"/>
      <c r="TRP65" s="30"/>
      <c r="TRQ65" s="43"/>
      <c r="TRR65" s="30"/>
      <c r="TRS65" s="66"/>
      <c r="TRT65" s="67"/>
      <c r="TRU65" s="30"/>
      <c r="TRV65" s="30"/>
      <c r="TRW65" s="43"/>
      <c r="TRX65" s="30"/>
      <c r="TRY65" s="66"/>
      <c r="TRZ65" s="67"/>
      <c r="TSA65" s="30"/>
      <c r="TSB65" s="30"/>
      <c r="TSC65" s="43"/>
      <c r="TSD65" s="30"/>
      <c r="TSE65" s="66"/>
      <c r="TSF65" s="67"/>
      <c r="TSG65" s="30"/>
      <c r="TSH65" s="30"/>
      <c r="TSI65" s="43"/>
      <c r="TSJ65" s="30"/>
      <c r="TSK65" s="66"/>
      <c r="TSL65" s="67"/>
      <c r="TSM65" s="30"/>
      <c r="TSN65" s="30"/>
      <c r="TSO65" s="43"/>
      <c r="TSP65" s="30"/>
      <c r="TSQ65" s="66"/>
      <c r="TSR65" s="67"/>
      <c r="TSS65" s="30"/>
      <c r="TST65" s="30"/>
      <c r="TSU65" s="43"/>
      <c r="TSV65" s="30"/>
      <c r="TSW65" s="66"/>
      <c r="TSX65" s="67"/>
      <c r="TSY65" s="30"/>
      <c r="TSZ65" s="30"/>
      <c r="TTA65" s="43"/>
      <c r="TTB65" s="30"/>
      <c r="TTC65" s="66"/>
      <c r="TTD65" s="67"/>
      <c r="TTE65" s="30"/>
      <c r="TTF65" s="30"/>
      <c r="TTG65" s="43"/>
      <c r="TTH65" s="30"/>
      <c r="TTI65" s="66"/>
      <c r="TTJ65" s="67"/>
      <c r="TTK65" s="30"/>
      <c r="TTL65" s="30"/>
      <c r="TTM65" s="43"/>
      <c r="TTN65" s="30"/>
      <c r="TTO65" s="66"/>
      <c r="TTP65" s="67"/>
      <c r="TTQ65" s="30"/>
      <c r="TTR65" s="30"/>
      <c r="TTS65" s="43"/>
      <c r="TTT65" s="30"/>
      <c r="TTU65" s="66"/>
      <c r="TTV65" s="67"/>
      <c r="TTW65" s="30"/>
      <c r="TTX65" s="30"/>
      <c r="TTY65" s="43"/>
      <c r="TTZ65" s="30"/>
      <c r="TUA65" s="66"/>
      <c r="TUB65" s="67"/>
      <c r="TUC65" s="30"/>
      <c r="TUD65" s="30"/>
      <c r="TUE65" s="43"/>
      <c r="TUF65" s="30"/>
      <c r="TUG65" s="66"/>
      <c r="TUH65" s="67"/>
      <c r="TUI65" s="30"/>
      <c r="TUJ65" s="30"/>
      <c r="TUK65" s="43"/>
      <c r="TUL65" s="30"/>
      <c r="TUM65" s="66"/>
      <c r="TUN65" s="67"/>
      <c r="TUO65" s="30"/>
      <c r="TUP65" s="30"/>
      <c r="TUQ65" s="43"/>
      <c r="TUR65" s="30"/>
      <c r="TUS65" s="66"/>
      <c r="TUT65" s="67"/>
      <c r="TUU65" s="30"/>
      <c r="TUV65" s="30"/>
      <c r="TUW65" s="43"/>
      <c r="TUX65" s="30"/>
      <c r="TUY65" s="66"/>
      <c r="TUZ65" s="67"/>
      <c r="TVA65" s="30"/>
      <c r="TVB65" s="30"/>
      <c r="TVC65" s="43"/>
      <c r="TVD65" s="30"/>
      <c r="TVE65" s="66"/>
      <c r="TVF65" s="67"/>
      <c r="TVG65" s="30"/>
      <c r="TVH65" s="30"/>
      <c r="TVI65" s="43"/>
      <c r="TVJ65" s="30"/>
      <c r="TVK65" s="66"/>
      <c r="TVL65" s="67"/>
      <c r="TVM65" s="30"/>
      <c r="TVN65" s="30"/>
      <c r="TVO65" s="43"/>
      <c r="TVP65" s="30"/>
      <c r="TVQ65" s="66"/>
      <c r="TVR65" s="67"/>
      <c r="TVS65" s="30"/>
      <c r="TVT65" s="30"/>
      <c r="TVU65" s="43"/>
      <c r="TVV65" s="30"/>
      <c r="TVW65" s="66"/>
      <c r="TVX65" s="67"/>
      <c r="TVY65" s="30"/>
      <c r="TVZ65" s="30"/>
      <c r="TWA65" s="43"/>
      <c r="TWB65" s="30"/>
      <c r="TWC65" s="66"/>
      <c r="TWD65" s="67"/>
      <c r="TWE65" s="30"/>
      <c r="TWF65" s="30"/>
      <c r="TWG65" s="43"/>
      <c r="TWH65" s="30"/>
      <c r="TWI65" s="66"/>
      <c r="TWJ65" s="67"/>
      <c r="TWK65" s="30"/>
      <c r="TWL65" s="30"/>
      <c r="TWM65" s="43"/>
      <c r="TWN65" s="30"/>
      <c r="TWO65" s="66"/>
      <c r="TWP65" s="67"/>
      <c r="TWQ65" s="30"/>
      <c r="TWR65" s="30"/>
      <c r="TWS65" s="43"/>
      <c r="TWT65" s="30"/>
      <c r="TWU65" s="66"/>
      <c r="TWV65" s="67"/>
      <c r="TWW65" s="30"/>
      <c r="TWX65" s="30"/>
      <c r="TWY65" s="43"/>
      <c r="TWZ65" s="30"/>
      <c r="TXA65" s="66"/>
      <c r="TXB65" s="67"/>
      <c r="TXC65" s="30"/>
      <c r="TXD65" s="30"/>
      <c r="TXE65" s="43"/>
      <c r="TXF65" s="30"/>
      <c r="TXG65" s="66"/>
      <c r="TXH65" s="67"/>
      <c r="TXI65" s="30"/>
      <c r="TXJ65" s="30"/>
      <c r="TXK65" s="43"/>
      <c r="TXL65" s="30"/>
      <c r="TXM65" s="66"/>
      <c r="TXN65" s="67"/>
      <c r="TXO65" s="30"/>
      <c r="TXP65" s="30"/>
      <c r="TXQ65" s="43"/>
      <c r="TXR65" s="30"/>
      <c r="TXS65" s="66"/>
      <c r="TXT65" s="67"/>
      <c r="TXU65" s="30"/>
      <c r="TXV65" s="30"/>
      <c r="TXW65" s="43"/>
      <c r="TXX65" s="30"/>
      <c r="TXY65" s="66"/>
      <c r="TXZ65" s="67"/>
      <c r="TYA65" s="30"/>
      <c r="TYB65" s="30"/>
      <c r="TYC65" s="43"/>
      <c r="TYD65" s="30"/>
      <c r="TYE65" s="66"/>
      <c r="TYF65" s="67"/>
      <c r="TYG65" s="30"/>
      <c r="TYH65" s="30"/>
      <c r="TYI65" s="43"/>
      <c r="TYJ65" s="30"/>
      <c r="TYK65" s="66"/>
      <c r="TYL65" s="67"/>
      <c r="TYM65" s="30"/>
      <c r="TYN65" s="30"/>
      <c r="TYO65" s="43"/>
      <c r="TYP65" s="30"/>
      <c r="TYQ65" s="66"/>
      <c r="TYR65" s="67"/>
      <c r="TYS65" s="30"/>
      <c r="TYT65" s="30"/>
      <c r="TYU65" s="43"/>
      <c r="TYV65" s="30"/>
      <c r="TYW65" s="66"/>
      <c r="TYX65" s="67"/>
      <c r="TYY65" s="30"/>
      <c r="TYZ65" s="30"/>
      <c r="TZA65" s="43"/>
      <c r="TZB65" s="30"/>
      <c r="TZC65" s="66"/>
      <c r="TZD65" s="67"/>
      <c r="TZE65" s="30"/>
      <c r="TZF65" s="30"/>
      <c r="TZG65" s="43"/>
      <c r="TZH65" s="30"/>
      <c r="TZI65" s="66"/>
      <c r="TZJ65" s="67"/>
      <c r="TZK65" s="30"/>
      <c r="TZL65" s="30"/>
      <c r="TZM65" s="43"/>
      <c r="TZN65" s="30"/>
      <c r="TZO65" s="66"/>
      <c r="TZP65" s="67"/>
      <c r="TZQ65" s="30"/>
      <c r="TZR65" s="30"/>
      <c r="TZS65" s="43"/>
      <c r="TZT65" s="30"/>
      <c r="TZU65" s="66"/>
      <c r="TZV65" s="67"/>
      <c r="TZW65" s="30"/>
      <c r="TZX65" s="30"/>
      <c r="TZY65" s="43"/>
      <c r="TZZ65" s="30"/>
      <c r="UAA65" s="66"/>
      <c r="UAB65" s="67"/>
      <c r="UAC65" s="30"/>
      <c r="UAD65" s="30"/>
      <c r="UAE65" s="43"/>
      <c r="UAF65" s="30"/>
      <c r="UAG65" s="66"/>
      <c r="UAH65" s="67"/>
      <c r="UAI65" s="30"/>
      <c r="UAJ65" s="30"/>
      <c r="UAK65" s="43"/>
      <c r="UAL65" s="30"/>
      <c r="UAM65" s="66"/>
      <c r="UAN65" s="67"/>
      <c r="UAO65" s="30"/>
      <c r="UAP65" s="30"/>
      <c r="UAQ65" s="43"/>
      <c r="UAR65" s="30"/>
      <c r="UAS65" s="66"/>
      <c r="UAT65" s="67"/>
      <c r="UAU65" s="30"/>
      <c r="UAV65" s="30"/>
      <c r="UAW65" s="43"/>
      <c r="UAX65" s="30"/>
      <c r="UAY65" s="66"/>
      <c r="UAZ65" s="67"/>
      <c r="UBA65" s="30"/>
      <c r="UBB65" s="30"/>
      <c r="UBC65" s="43"/>
      <c r="UBD65" s="30"/>
      <c r="UBE65" s="66"/>
      <c r="UBF65" s="67"/>
      <c r="UBG65" s="30"/>
      <c r="UBH65" s="30"/>
      <c r="UBI65" s="43"/>
      <c r="UBJ65" s="30"/>
      <c r="UBK65" s="66"/>
      <c r="UBL65" s="67"/>
      <c r="UBM65" s="30"/>
      <c r="UBN65" s="30"/>
      <c r="UBO65" s="43"/>
      <c r="UBP65" s="30"/>
      <c r="UBQ65" s="66"/>
      <c r="UBR65" s="67"/>
      <c r="UBS65" s="30"/>
      <c r="UBT65" s="30"/>
      <c r="UBU65" s="43"/>
      <c r="UBV65" s="30"/>
      <c r="UBW65" s="66"/>
      <c r="UBX65" s="67"/>
      <c r="UBY65" s="30"/>
      <c r="UBZ65" s="30"/>
      <c r="UCA65" s="43"/>
      <c r="UCB65" s="30"/>
      <c r="UCC65" s="66"/>
      <c r="UCD65" s="67"/>
      <c r="UCE65" s="30"/>
      <c r="UCF65" s="30"/>
      <c r="UCG65" s="43"/>
      <c r="UCH65" s="30"/>
      <c r="UCI65" s="66"/>
      <c r="UCJ65" s="67"/>
      <c r="UCK65" s="30"/>
      <c r="UCL65" s="30"/>
      <c r="UCM65" s="43"/>
      <c r="UCN65" s="30"/>
      <c r="UCO65" s="66"/>
      <c r="UCP65" s="67"/>
      <c r="UCQ65" s="30"/>
      <c r="UCR65" s="30"/>
      <c r="UCS65" s="43"/>
      <c r="UCT65" s="30"/>
      <c r="UCU65" s="66"/>
      <c r="UCV65" s="67"/>
      <c r="UCW65" s="30"/>
      <c r="UCX65" s="30"/>
      <c r="UCY65" s="43"/>
      <c r="UCZ65" s="30"/>
      <c r="UDA65" s="66"/>
      <c r="UDB65" s="67"/>
      <c r="UDC65" s="30"/>
      <c r="UDD65" s="30"/>
      <c r="UDE65" s="43"/>
      <c r="UDF65" s="30"/>
      <c r="UDG65" s="66"/>
      <c r="UDH65" s="67"/>
      <c r="UDI65" s="30"/>
      <c r="UDJ65" s="30"/>
      <c r="UDK65" s="43"/>
      <c r="UDL65" s="30"/>
      <c r="UDM65" s="66"/>
      <c r="UDN65" s="67"/>
      <c r="UDO65" s="30"/>
      <c r="UDP65" s="30"/>
      <c r="UDQ65" s="43"/>
      <c r="UDR65" s="30"/>
      <c r="UDS65" s="66"/>
      <c r="UDT65" s="67"/>
      <c r="UDU65" s="30"/>
      <c r="UDV65" s="30"/>
      <c r="UDW65" s="43"/>
      <c r="UDX65" s="30"/>
      <c r="UDY65" s="66"/>
      <c r="UDZ65" s="67"/>
      <c r="UEA65" s="30"/>
      <c r="UEB65" s="30"/>
      <c r="UEC65" s="43"/>
      <c r="UED65" s="30"/>
      <c r="UEE65" s="66"/>
      <c r="UEF65" s="67"/>
      <c r="UEG65" s="30"/>
      <c r="UEH65" s="30"/>
      <c r="UEI65" s="43"/>
      <c r="UEJ65" s="30"/>
      <c r="UEK65" s="66"/>
      <c r="UEL65" s="67"/>
      <c r="UEM65" s="30"/>
      <c r="UEN65" s="30"/>
      <c r="UEO65" s="43"/>
      <c r="UEP65" s="30"/>
      <c r="UEQ65" s="66"/>
      <c r="UER65" s="67"/>
      <c r="UES65" s="30"/>
      <c r="UET65" s="30"/>
      <c r="UEU65" s="43"/>
      <c r="UEV65" s="30"/>
      <c r="UEW65" s="66"/>
      <c r="UEX65" s="67"/>
      <c r="UEY65" s="30"/>
      <c r="UEZ65" s="30"/>
      <c r="UFA65" s="43"/>
      <c r="UFB65" s="30"/>
      <c r="UFC65" s="66"/>
      <c r="UFD65" s="67"/>
      <c r="UFE65" s="30"/>
      <c r="UFF65" s="30"/>
      <c r="UFG65" s="43"/>
      <c r="UFH65" s="30"/>
      <c r="UFI65" s="66"/>
      <c r="UFJ65" s="67"/>
      <c r="UFK65" s="30"/>
      <c r="UFL65" s="30"/>
      <c r="UFM65" s="43"/>
      <c r="UFN65" s="30"/>
      <c r="UFO65" s="66"/>
      <c r="UFP65" s="67"/>
      <c r="UFQ65" s="30"/>
      <c r="UFR65" s="30"/>
      <c r="UFS65" s="43"/>
      <c r="UFT65" s="30"/>
      <c r="UFU65" s="66"/>
      <c r="UFV65" s="67"/>
      <c r="UFW65" s="30"/>
      <c r="UFX65" s="30"/>
      <c r="UFY65" s="43"/>
      <c r="UFZ65" s="30"/>
      <c r="UGA65" s="66"/>
      <c r="UGB65" s="67"/>
      <c r="UGC65" s="30"/>
      <c r="UGD65" s="30"/>
      <c r="UGE65" s="43"/>
      <c r="UGF65" s="30"/>
      <c r="UGG65" s="66"/>
      <c r="UGH65" s="67"/>
      <c r="UGI65" s="30"/>
      <c r="UGJ65" s="30"/>
      <c r="UGK65" s="43"/>
      <c r="UGL65" s="30"/>
      <c r="UGM65" s="66"/>
      <c r="UGN65" s="67"/>
      <c r="UGO65" s="30"/>
      <c r="UGP65" s="30"/>
      <c r="UGQ65" s="43"/>
      <c r="UGR65" s="30"/>
      <c r="UGS65" s="66"/>
      <c r="UGT65" s="67"/>
      <c r="UGU65" s="30"/>
      <c r="UGV65" s="30"/>
      <c r="UGW65" s="43"/>
      <c r="UGX65" s="30"/>
      <c r="UGY65" s="66"/>
      <c r="UGZ65" s="67"/>
      <c r="UHA65" s="30"/>
      <c r="UHB65" s="30"/>
      <c r="UHC65" s="43"/>
      <c r="UHD65" s="30"/>
      <c r="UHE65" s="66"/>
      <c r="UHF65" s="67"/>
      <c r="UHG65" s="30"/>
      <c r="UHH65" s="30"/>
      <c r="UHI65" s="43"/>
      <c r="UHJ65" s="30"/>
      <c r="UHK65" s="66"/>
      <c r="UHL65" s="67"/>
      <c r="UHM65" s="30"/>
      <c r="UHN65" s="30"/>
      <c r="UHO65" s="43"/>
      <c r="UHP65" s="30"/>
      <c r="UHQ65" s="66"/>
      <c r="UHR65" s="67"/>
      <c r="UHS65" s="30"/>
      <c r="UHT65" s="30"/>
      <c r="UHU65" s="43"/>
      <c r="UHV65" s="30"/>
      <c r="UHW65" s="66"/>
      <c r="UHX65" s="67"/>
      <c r="UHY65" s="30"/>
      <c r="UHZ65" s="30"/>
      <c r="UIA65" s="43"/>
      <c r="UIB65" s="30"/>
      <c r="UIC65" s="66"/>
      <c r="UID65" s="67"/>
      <c r="UIE65" s="30"/>
      <c r="UIF65" s="30"/>
      <c r="UIG65" s="43"/>
      <c r="UIH65" s="30"/>
      <c r="UII65" s="66"/>
      <c r="UIJ65" s="67"/>
      <c r="UIK65" s="30"/>
      <c r="UIL65" s="30"/>
      <c r="UIM65" s="43"/>
      <c r="UIN65" s="30"/>
      <c r="UIO65" s="66"/>
      <c r="UIP65" s="67"/>
      <c r="UIQ65" s="30"/>
      <c r="UIR65" s="30"/>
      <c r="UIS65" s="43"/>
      <c r="UIT65" s="30"/>
      <c r="UIU65" s="66"/>
      <c r="UIV65" s="67"/>
      <c r="UIW65" s="30"/>
      <c r="UIX65" s="30"/>
      <c r="UIY65" s="43"/>
      <c r="UIZ65" s="30"/>
      <c r="UJA65" s="66"/>
      <c r="UJB65" s="67"/>
      <c r="UJC65" s="30"/>
      <c r="UJD65" s="30"/>
      <c r="UJE65" s="43"/>
      <c r="UJF65" s="30"/>
      <c r="UJG65" s="66"/>
      <c r="UJH65" s="67"/>
      <c r="UJI65" s="30"/>
      <c r="UJJ65" s="30"/>
      <c r="UJK65" s="43"/>
      <c r="UJL65" s="30"/>
      <c r="UJM65" s="66"/>
      <c r="UJN65" s="67"/>
      <c r="UJO65" s="30"/>
      <c r="UJP65" s="30"/>
      <c r="UJQ65" s="43"/>
      <c r="UJR65" s="30"/>
      <c r="UJS65" s="66"/>
      <c r="UJT65" s="67"/>
      <c r="UJU65" s="30"/>
      <c r="UJV65" s="30"/>
      <c r="UJW65" s="43"/>
      <c r="UJX65" s="30"/>
      <c r="UJY65" s="66"/>
      <c r="UJZ65" s="67"/>
      <c r="UKA65" s="30"/>
      <c r="UKB65" s="30"/>
      <c r="UKC65" s="43"/>
      <c r="UKD65" s="30"/>
      <c r="UKE65" s="66"/>
      <c r="UKF65" s="67"/>
      <c r="UKG65" s="30"/>
      <c r="UKH65" s="30"/>
      <c r="UKI65" s="43"/>
      <c r="UKJ65" s="30"/>
      <c r="UKK65" s="66"/>
      <c r="UKL65" s="67"/>
      <c r="UKM65" s="30"/>
      <c r="UKN65" s="30"/>
      <c r="UKO65" s="43"/>
      <c r="UKP65" s="30"/>
      <c r="UKQ65" s="66"/>
      <c r="UKR65" s="67"/>
      <c r="UKS65" s="30"/>
      <c r="UKT65" s="30"/>
      <c r="UKU65" s="43"/>
      <c r="UKV65" s="30"/>
      <c r="UKW65" s="66"/>
      <c r="UKX65" s="67"/>
      <c r="UKY65" s="30"/>
      <c r="UKZ65" s="30"/>
      <c r="ULA65" s="43"/>
      <c r="ULB65" s="30"/>
      <c r="ULC65" s="66"/>
      <c r="ULD65" s="67"/>
      <c r="ULE65" s="30"/>
      <c r="ULF65" s="30"/>
      <c r="ULG65" s="43"/>
      <c r="ULH65" s="30"/>
      <c r="ULI65" s="66"/>
      <c r="ULJ65" s="67"/>
      <c r="ULK65" s="30"/>
      <c r="ULL65" s="30"/>
      <c r="ULM65" s="43"/>
      <c r="ULN65" s="30"/>
      <c r="ULO65" s="66"/>
      <c r="ULP65" s="67"/>
      <c r="ULQ65" s="30"/>
      <c r="ULR65" s="30"/>
      <c r="ULS65" s="43"/>
      <c r="ULT65" s="30"/>
      <c r="ULU65" s="66"/>
      <c r="ULV65" s="67"/>
      <c r="ULW65" s="30"/>
      <c r="ULX65" s="30"/>
      <c r="ULY65" s="43"/>
      <c r="ULZ65" s="30"/>
      <c r="UMA65" s="66"/>
      <c r="UMB65" s="67"/>
      <c r="UMC65" s="30"/>
      <c r="UMD65" s="30"/>
      <c r="UME65" s="43"/>
      <c r="UMF65" s="30"/>
      <c r="UMG65" s="66"/>
      <c r="UMH65" s="67"/>
      <c r="UMI65" s="30"/>
      <c r="UMJ65" s="30"/>
      <c r="UMK65" s="43"/>
      <c r="UML65" s="30"/>
      <c r="UMM65" s="66"/>
      <c r="UMN65" s="67"/>
      <c r="UMO65" s="30"/>
      <c r="UMP65" s="30"/>
      <c r="UMQ65" s="43"/>
      <c r="UMR65" s="30"/>
      <c r="UMS65" s="66"/>
      <c r="UMT65" s="67"/>
      <c r="UMU65" s="30"/>
      <c r="UMV65" s="30"/>
      <c r="UMW65" s="43"/>
      <c r="UMX65" s="30"/>
      <c r="UMY65" s="66"/>
      <c r="UMZ65" s="67"/>
      <c r="UNA65" s="30"/>
      <c r="UNB65" s="30"/>
      <c r="UNC65" s="43"/>
      <c r="UND65" s="30"/>
      <c r="UNE65" s="66"/>
      <c r="UNF65" s="67"/>
      <c r="UNG65" s="30"/>
      <c r="UNH65" s="30"/>
      <c r="UNI65" s="43"/>
      <c r="UNJ65" s="30"/>
      <c r="UNK65" s="66"/>
      <c r="UNL65" s="67"/>
      <c r="UNM65" s="30"/>
      <c r="UNN65" s="30"/>
      <c r="UNO65" s="43"/>
      <c r="UNP65" s="30"/>
      <c r="UNQ65" s="66"/>
      <c r="UNR65" s="67"/>
      <c r="UNS65" s="30"/>
      <c r="UNT65" s="30"/>
      <c r="UNU65" s="43"/>
      <c r="UNV65" s="30"/>
      <c r="UNW65" s="66"/>
      <c r="UNX65" s="67"/>
      <c r="UNY65" s="30"/>
      <c r="UNZ65" s="30"/>
      <c r="UOA65" s="43"/>
      <c r="UOB65" s="30"/>
      <c r="UOC65" s="66"/>
      <c r="UOD65" s="67"/>
      <c r="UOE65" s="30"/>
      <c r="UOF65" s="30"/>
      <c r="UOG65" s="43"/>
      <c r="UOH65" s="30"/>
      <c r="UOI65" s="66"/>
      <c r="UOJ65" s="67"/>
      <c r="UOK65" s="30"/>
      <c r="UOL65" s="30"/>
      <c r="UOM65" s="43"/>
      <c r="UON65" s="30"/>
      <c r="UOO65" s="66"/>
      <c r="UOP65" s="67"/>
      <c r="UOQ65" s="30"/>
      <c r="UOR65" s="30"/>
      <c r="UOS65" s="43"/>
      <c r="UOT65" s="30"/>
      <c r="UOU65" s="66"/>
      <c r="UOV65" s="67"/>
      <c r="UOW65" s="30"/>
      <c r="UOX65" s="30"/>
      <c r="UOY65" s="43"/>
      <c r="UOZ65" s="30"/>
      <c r="UPA65" s="66"/>
      <c r="UPB65" s="67"/>
      <c r="UPC65" s="30"/>
      <c r="UPD65" s="30"/>
      <c r="UPE65" s="43"/>
      <c r="UPF65" s="30"/>
      <c r="UPG65" s="66"/>
      <c r="UPH65" s="67"/>
      <c r="UPI65" s="30"/>
      <c r="UPJ65" s="30"/>
      <c r="UPK65" s="43"/>
      <c r="UPL65" s="30"/>
      <c r="UPM65" s="66"/>
      <c r="UPN65" s="67"/>
      <c r="UPO65" s="30"/>
      <c r="UPP65" s="30"/>
      <c r="UPQ65" s="43"/>
      <c r="UPR65" s="30"/>
      <c r="UPS65" s="66"/>
      <c r="UPT65" s="67"/>
      <c r="UPU65" s="30"/>
      <c r="UPV65" s="30"/>
      <c r="UPW65" s="43"/>
      <c r="UPX65" s="30"/>
      <c r="UPY65" s="66"/>
      <c r="UPZ65" s="67"/>
      <c r="UQA65" s="30"/>
      <c r="UQB65" s="30"/>
      <c r="UQC65" s="43"/>
      <c r="UQD65" s="30"/>
      <c r="UQE65" s="66"/>
      <c r="UQF65" s="67"/>
      <c r="UQG65" s="30"/>
      <c r="UQH65" s="30"/>
      <c r="UQI65" s="43"/>
      <c r="UQJ65" s="30"/>
      <c r="UQK65" s="66"/>
      <c r="UQL65" s="67"/>
      <c r="UQM65" s="30"/>
      <c r="UQN65" s="30"/>
      <c r="UQO65" s="43"/>
      <c r="UQP65" s="30"/>
      <c r="UQQ65" s="66"/>
      <c r="UQR65" s="67"/>
      <c r="UQS65" s="30"/>
      <c r="UQT65" s="30"/>
      <c r="UQU65" s="43"/>
      <c r="UQV65" s="30"/>
      <c r="UQW65" s="66"/>
      <c r="UQX65" s="67"/>
      <c r="UQY65" s="30"/>
      <c r="UQZ65" s="30"/>
      <c r="URA65" s="43"/>
      <c r="URB65" s="30"/>
      <c r="URC65" s="66"/>
      <c r="URD65" s="67"/>
      <c r="URE65" s="30"/>
      <c r="URF65" s="30"/>
      <c r="URG65" s="43"/>
      <c r="URH65" s="30"/>
      <c r="URI65" s="66"/>
      <c r="URJ65" s="67"/>
      <c r="URK65" s="30"/>
      <c r="URL65" s="30"/>
      <c r="URM65" s="43"/>
      <c r="URN65" s="30"/>
      <c r="URO65" s="66"/>
      <c r="URP65" s="67"/>
      <c r="URQ65" s="30"/>
      <c r="URR65" s="30"/>
      <c r="URS65" s="43"/>
      <c r="URT65" s="30"/>
      <c r="URU65" s="66"/>
      <c r="URV65" s="67"/>
      <c r="URW65" s="30"/>
      <c r="URX65" s="30"/>
      <c r="URY65" s="43"/>
      <c r="URZ65" s="30"/>
      <c r="USA65" s="66"/>
      <c r="USB65" s="67"/>
      <c r="USC65" s="30"/>
      <c r="USD65" s="30"/>
      <c r="USE65" s="43"/>
      <c r="USF65" s="30"/>
      <c r="USG65" s="66"/>
      <c r="USH65" s="67"/>
      <c r="USI65" s="30"/>
      <c r="USJ65" s="30"/>
      <c r="USK65" s="43"/>
      <c r="USL65" s="30"/>
      <c r="USM65" s="66"/>
      <c r="USN65" s="67"/>
      <c r="USO65" s="30"/>
      <c r="USP65" s="30"/>
      <c r="USQ65" s="43"/>
      <c r="USR65" s="30"/>
      <c r="USS65" s="66"/>
      <c r="UST65" s="67"/>
      <c r="USU65" s="30"/>
      <c r="USV65" s="30"/>
      <c r="USW65" s="43"/>
      <c r="USX65" s="30"/>
      <c r="USY65" s="66"/>
      <c r="USZ65" s="67"/>
      <c r="UTA65" s="30"/>
      <c r="UTB65" s="30"/>
      <c r="UTC65" s="43"/>
      <c r="UTD65" s="30"/>
      <c r="UTE65" s="66"/>
      <c r="UTF65" s="67"/>
      <c r="UTG65" s="30"/>
      <c r="UTH65" s="30"/>
      <c r="UTI65" s="43"/>
      <c r="UTJ65" s="30"/>
      <c r="UTK65" s="66"/>
      <c r="UTL65" s="67"/>
      <c r="UTM65" s="30"/>
      <c r="UTN65" s="30"/>
      <c r="UTO65" s="43"/>
      <c r="UTP65" s="30"/>
      <c r="UTQ65" s="66"/>
      <c r="UTR65" s="67"/>
      <c r="UTS65" s="30"/>
      <c r="UTT65" s="30"/>
      <c r="UTU65" s="43"/>
      <c r="UTV65" s="30"/>
      <c r="UTW65" s="66"/>
      <c r="UTX65" s="67"/>
      <c r="UTY65" s="30"/>
      <c r="UTZ65" s="30"/>
      <c r="UUA65" s="43"/>
      <c r="UUB65" s="30"/>
      <c r="UUC65" s="66"/>
      <c r="UUD65" s="67"/>
      <c r="UUE65" s="30"/>
      <c r="UUF65" s="30"/>
      <c r="UUG65" s="43"/>
      <c r="UUH65" s="30"/>
      <c r="UUI65" s="66"/>
      <c r="UUJ65" s="67"/>
      <c r="UUK65" s="30"/>
      <c r="UUL65" s="30"/>
      <c r="UUM65" s="43"/>
      <c r="UUN65" s="30"/>
      <c r="UUO65" s="66"/>
      <c r="UUP65" s="67"/>
      <c r="UUQ65" s="30"/>
      <c r="UUR65" s="30"/>
      <c r="UUS65" s="43"/>
      <c r="UUT65" s="30"/>
      <c r="UUU65" s="66"/>
      <c r="UUV65" s="67"/>
      <c r="UUW65" s="30"/>
      <c r="UUX65" s="30"/>
      <c r="UUY65" s="43"/>
      <c r="UUZ65" s="30"/>
      <c r="UVA65" s="66"/>
      <c r="UVB65" s="67"/>
      <c r="UVC65" s="30"/>
      <c r="UVD65" s="30"/>
      <c r="UVE65" s="43"/>
      <c r="UVF65" s="30"/>
      <c r="UVG65" s="66"/>
      <c r="UVH65" s="67"/>
      <c r="UVI65" s="30"/>
      <c r="UVJ65" s="30"/>
      <c r="UVK65" s="43"/>
      <c r="UVL65" s="30"/>
      <c r="UVM65" s="66"/>
      <c r="UVN65" s="67"/>
      <c r="UVO65" s="30"/>
      <c r="UVP65" s="30"/>
      <c r="UVQ65" s="43"/>
      <c r="UVR65" s="30"/>
      <c r="UVS65" s="66"/>
      <c r="UVT65" s="67"/>
      <c r="UVU65" s="30"/>
      <c r="UVV65" s="30"/>
      <c r="UVW65" s="43"/>
      <c r="UVX65" s="30"/>
      <c r="UVY65" s="66"/>
      <c r="UVZ65" s="67"/>
      <c r="UWA65" s="30"/>
      <c r="UWB65" s="30"/>
      <c r="UWC65" s="43"/>
      <c r="UWD65" s="30"/>
      <c r="UWE65" s="66"/>
      <c r="UWF65" s="67"/>
      <c r="UWG65" s="30"/>
      <c r="UWH65" s="30"/>
      <c r="UWI65" s="43"/>
      <c r="UWJ65" s="30"/>
      <c r="UWK65" s="66"/>
      <c r="UWL65" s="67"/>
      <c r="UWM65" s="30"/>
      <c r="UWN65" s="30"/>
      <c r="UWO65" s="43"/>
      <c r="UWP65" s="30"/>
      <c r="UWQ65" s="66"/>
      <c r="UWR65" s="67"/>
      <c r="UWS65" s="30"/>
      <c r="UWT65" s="30"/>
      <c r="UWU65" s="43"/>
      <c r="UWV65" s="30"/>
      <c r="UWW65" s="66"/>
      <c r="UWX65" s="67"/>
      <c r="UWY65" s="30"/>
      <c r="UWZ65" s="30"/>
      <c r="UXA65" s="43"/>
      <c r="UXB65" s="30"/>
      <c r="UXC65" s="66"/>
      <c r="UXD65" s="67"/>
      <c r="UXE65" s="30"/>
      <c r="UXF65" s="30"/>
      <c r="UXG65" s="43"/>
      <c r="UXH65" s="30"/>
      <c r="UXI65" s="66"/>
      <c r="UXJ65" s="67"/>
      <c r="UXK65" s="30"/>
      <c r="UXL65" s="30"/>
      <c r="UXM65" s="43"/>
      <c r="UXN65" s="30"/>
      <c r="UXO65" s="66"/>
      <c r="UXP65" s="67"/>
      <c r="UXQ65" s="30"/>
      <c r="UXR65" s="30"/>
      <c r="UXS65" s="43"/>
      <c r="UXT65" s="30"/>
      <c r="UXU65" s="66"/>
      <c r="UXV65" s="67"/>
      <c r="UXW65" s="30"/>
      <c r="UXX65" s="30"/>
      <c r="UXY65" s="43"/>
      <c r="UXZ65" s="30"/>
      <c r="UYA65" s="66"/>
      <c r="UYB65" s="67"/>
      <c r="UYC65" s="30"/>
      <c r="UYD65" s="30"/>
      <c r="UYE65" s="43"/>
      <c r="UYF65" s="30"/>
      <c r="UYG65" s="66"/>
      <c r="UYH65" s="67"/>
      <c r="UYI65" s="30"/>
      <c r="UYJ65" s="30"/>
      <c r="UYK65" s="43"/>
      <c r="UYL65" s="30"/>
      <c r="UYM65" s="66"/>
      <c r="UYN65" s="67"/>
      <c r="UYO65" s="30"/>
      <c r="UYP65" s="30"/>
      <c r="UYQ65" s="43"/>
      <c r="UYR65" s="30"/>
      <c r="UYS65" s="66"/>
      <c r="UYT65" s="67"/>
      <c r="UYU65" s="30"/>
      <c r="UYV65" s="30"/>
      <c r="UYW65" s="43"/>
      <c r="UYX65" s="30"/>
      <c r="UYY65" s="66"/>
      <c r="UYZ65" s="67"/>
      <c r="UZA65" s="30"/>
      <c r="UZB65" s="30"/>
      <c r="UZC65" s="43"/>
      <c r="UZD65" s="30"/>
      <c r="UZE65" s="66"/>
      <c r="UZF65" s="67"/>
      <c r="UZG65" s="30"/>
      <c r="UZH65" s="30"/>
      <c r="UZI65" s="43"/>
      <c r="UZJ65" s="30"/>
      <c r="UZK65" s="66"/>
      <c r="UZL65" s="67"/>
      <c r="UZM65" s="30"/>
      <c r="UZN65" s="30"/>
      <c r="UZO65" s="43"/>
      <c r="UZP65" s="30"/>
      <c r="UZQ65" s="66"/>
      <c r="UZR65" s="67"/>
      <c r="UZS65" s="30"/>
      <c r="UZT65" s="30"/>
      <c r="UZU65" s="43"/>
      <c r="UZV65" s="30"/>
      <c r="UZW65" s="66"/>
      <c r="UZX65" s="67"/>
      <c r="UZY65" s="30"/>
      <c r="UZZ65" s="30"/>
      <c r="VAA65" s="43"/>
      <c r="VAB65" s="30"/>
      <c r="VAC65" s="66"/>
      <c r="VAD65" s="67"/>
      <c r="VAE65" s="30"/>
      <c r="VAF65" s="30"/>
      <c r="VAG65" s="43"/>
      <c r="VAH65" s="30"/>
      <c r="VAI65" s="66"/>
      <c r="VAJ65" s="67"/>
      <c r="VAK65" s="30"/>
      <c r="VAL65" s="30"/>
      <c r="VAM65" s="43"/>
      <c r="VAN65" s="30"/>
      <c r="VAO65" s="66"/>
      <c r="VAP65" s="67"/>
      <c r="VAQ65" s="30"/>
      <c r="VAR65" s="30"/>
      <c r="VAS65" s="43"/>
      <c r="VAT65" s="30"/>
      <c r="VAU65" s="66"/>
      <c r="VAV65" s="67"/>
      <c r="VAW65" s="30"/>
      <c r="VAX65" s="30"/>
      <c r="VAY65" s="43"/>
      <c r="VAZ65" s="30"/>
      <c r="VBA65" s="66"/>
      <c r="VBB65" s="67"/>
      <c r="VBC65" s="30"/>
      <c r="VBD65" s="30"/>
      <c r="VBE65" s="43"/>
      <c r="VBF65" s="30"/>
      <c r="VBG65" s="66"/>
      <c r="VBH65" s="67"/>
      <c r="VBI65" s="30"/>
      <c r="VBJ65" s="30"/>
      <c r="VBK65" s="43"/>
      <c r="VBL65" s="30"/>
      <c r="VBM65" s="66"/>
      <c r="VBN65" s="67"/>
      <c r="VBO65" s="30"/>
      <c r="VBP65" s="30"/>
      <c r="VBQ65" s="43"/>
      <c r="VBR65" s="30"/>
      <c r="VBS65" s="66"/>
      <c r="VBT65" s="67"/>
      <c r="VBU65" s="30"/>
      <c r="VBV65" s="30"/>
      <c r="VBW65" s="43"/>
      <c r="VBX65" s="30"/>
      <c r="VBY65" s="66"/>
      <c r="VBZ65" s="67"/>
      <c r="VCA65" s="30"/>
      <c r="VCB65" s="30"/>
      <c r="VCC65" s="43"/>
      <c r="VCD65" s="30"/>
      <c r="VCE65" s="66"/>
      <c r="VCF65" s="67"/>
      <c r="VCG65" s="30"/>
      <c r="VCH65" s="30"/>
      <c r="VCI65" s="43"/>
      <c r="VCJ65" s="30"/>
      <c r="VCK65" s="66"/>
      <c r="VCL65" s="67"/>
      <c r="VCM65" s="30"/>
      <c r="VCN65" s="30"/>
      <c r="VCO65" s="43"/>
      <c r="VCP65" s="30"/>
      <c r="VCQ65" s="66"/>
      <c r="VCR65" s="67"/>
      <c r="VCS65" s="30"/>
      <c r="VCT65" s="30"/>
      <c r="VCU65" s="43"/>
      <c r="VCV65" s="30"/>
      <c r="VCW65" s="66"/>
      <c r="VCX65" s="67"/>
      <c r="VCY65" s="30"/>
      <c r="VCZ65" s="30"/>
      <c r="VDA65" s="43"/>
      <c r="VDB65" s="30"/>
      <c r="VDC65" s="66"/>
      <c r="VDD65" s="67"/>
      <c r="VDE65" s="30"/>
      <c r="VDF65" s="30"/>
      <c r="VDG65" s="43"/>
      <c r="VDH65" s="30"/>
      <c r="VDI65" s="66"/>
      <c r="VDJ65" s="67"/>
      <c r="VDK65" s="30"/>
      <c r="VDL65" s="30"/>
      <c r="VDM65" s="43"/>
      <c r="VDN65" s="30"/>
      <c r="VDO65" s="66"/>
      <c r="VDP65" s="67"/>
      <c r="VDQ65" s="30"/>
      <c r="VDR65" s="30"/>
      <c r="VDS65" s="43"/>
      <c r="VDT65" s="30"/>
      <c r="VDU65" s="66"/>
      <c r="VDV65" s="67"/>
      <c r="VDW65" s="30"/>
      <c r="VDX65" s="30"/>
      <c r="VDY65" s="43"/>
      <c r="VDZ65" s="30"/>
      <c r="VEA65" s="66"/>
      <c r="VEB65" s="67"/>
      <c r="VEC65" s="30"/>
      <c r="VED65" s="30"/>
      <c r="VEE65" s="43"/>
      <c r="VEF65" s="30"/>
      <c r="VEG65" s="66"/>
      <c r="VEH65" s="67"/>
      <c r="VEI65" s="30"/>
      <c r="VEJ65" s="30"/>
      <c r="VEK65" s="43"/>
      <c r="VEL65" s="30"/>
      <c r="VEM65" s="66"/>
      <c r="VEN65" s="67"/>
      <c r="VEO65" s="30"/>
      <c r="VEP65" s="30"/>
      <c r="VEQ65" s="43"/>
      <c r="VER65" s="30"/>
      <c r="VES65" s="66"/>
      <c r="VET65" s="67"/>
      <c r="VEU65" s="30"/>
      <c r="VEV65" s="30"/>
      <c r="VEW65" s="43"/>
      <c r="VEX65" s="30"/>
      <c r="VEY65" s="66"/>
      <c r="VEZ65" s="67"/>
      <c r="VFA65" s="30"/>
      <c r="VFB65" s="30"/>
      <c r="VFC65" s="43"/>
      <c r="VFD65" s="30"/>
      <c r="VFE65" s="66"/>
      <c r="VFF65" s="67"/>
      <c r="VFG65" s="30"/>
      <c r="VFH65" s="30"/>
      <c r="VFI65" s="43"/>
      <c r="VFJ65" s="30"/>
      <c r="VFK65" s="66"/>
      <c r="VFL65" s="67"/>
      <c r="VFM65" s="30"/>
      <c r="VFN65" s="30"/>
      <c r="VFO65" s="43"/>
      <c r="VFP65" s="30"/>
      <c r="VFQ65" s="66"/>
      <c r="VFR65" s="67"/>
      <c r="VFS65" s="30"/>
      <c r="VFT65" s="30"/>
      <c r="VFU65" s="43"/>
      <c r="VFV65" s="30"/>
      <c r="VFW65" s="66"/>
      <c r="VFX65" s="67"/>
      <c r="VFY65" s="30"/>
      <c r="VFZ65" s="30"/>
      <c r="VGA65" s="43"/>
      <c r="VGB65" s="30"/>
      <c r="VGC65" s="66"/>
      <c r="VGD65" s="67"/>
      <c r="VGE65" s="30"/>
      <c r="VGF65" s="30"/>
      <c r="VGG65" s="43"/>
      <c r="VGH65" s="30"/>
      <c r="VGI65" s="66"/>
      <c r="VGJ65" s="67"/>
      <c r="VGK65" s="30"/>
      <c r="VGL65" s="30"/>
      <c r="VGM65" s="43"/>
      <c r="VGN65" s="30"/>
      <c r="VGO65" s="66"/>
      <c r="VGP65" s="67"/>
      <c r="VGQ65" s="30"/>
      <c r="VGR65" s="30"/>
      <c r="VGS65" s="43"/>
      <c r="VGT65" s="30"/>
      <c r="VGU65" s="66"/>
      <c r="VGV65" s="67"/>
      <c r="VGW65" s="30"/>
      <c r="VGX65" s="30"/>
      <c r="VGY65" s="43"/>
      <c r="VGZ65" s="30"/>
      <c r="VHA65" s="66"/>
      <c r="VHB65" s="67"/>
      <c r="VHC65" s="30"/>
      <c r="VHD65" s="30"/>
      <c r="VHE65" s="43"/>
      <c r="VHF65" s="30"/>
      <c r="VHG65" s="66"/>
      <c r="VHH65" s="67"/>
      <c r="VHI65" s="30"/>
      <c r="VHJ65" s="30"/>
      <c r="VHK65" s="43"/>
      <c r="VHL65" s="30"/>
      <c r="VHM65" s="66"/>
      <c r="VHN65" s="67"/>
      <c r="VHO65" s="30"/>
      <c r="VHP65" s="30"/>
      <c r="VHQ65" s="43"/>
      <c r="VHR65" s="30"/>
      <c r="VHS65" s="66"/>
      <c r="VHT65" s="67"/>
      <c r="VHU65" s="30"/>
      <c r="VHV65" s="30"/>
      <c r="VHW65" s="43"/>
      <c r="VHX65" s="30"/>
      <c r="VHY65" s="66"/>
      <c r="VHZ65" s="67"/>
      <c r="VIA65" s="30"/>
      <c r="VIB65" s="30"/>
      <c r="VIC65" s="43"/>
      <c r="VID65" s="30"/>
      <c r="VIE65" s="66"/>
      <c r="VIF65" s="67"/>
      <c r="VIG65" s="30"/>
      <c r="VIH65" s="30"/>
      <c r="VII65" s="43"/>
      <c r="VIJ65" s="30"/>
      <c r="VIK65" s="66"/>
      <c r="VIL65" s="67"/>
      <c r="VIM65" s="30"/>
      <c r="VIN65" s="30"/>
      <c r="VIO65" s="43"/>
      <c r="VIP65" s="30"/>
      <c r="VIQ65" s="66"/>
      <c r="VIR65" s="67"/>
      <c r="VIS65" s="30"/>
      <c r="VIT65" s="30"/>
      <c r="VIU65" s="43"/>
      <c r="VIV65" s="30"/>
      <c r="VIW65" s="66"/>
      <c r="VIX65" s="67"/>
      <c r="VIY65" s="30"/>
      <c r="VIZ65" s="30"/>
      <c r="VJA65" s="43"/>
      <c r="VJB65" s="30"/>
      <c r="VJC65" s="66"/>
      <c r="VJD65" s="67"/>
      <c r="VJE65" s="30"/>
      <c r="VJF65" s="30"/>
      <c r="VJG65" s="43"/>
      <c r="VJH65" s="30"/>
      <c r="VJI65" s="66"/>
      <c r="VJJ65" s="67"/>
      <c r="VJK65" s="30"/>
      <c r="VJL65" s="30"/>
      <c r="VJM65" s="43"/>
      <c r="VJN65" s="30"/>
      <c r="VJO65" s="66"/>
      <c r="VJP65" s="67"/>
      <c r="VJQ65" s="30"/>
      <c r="VJR65" s="30"/>
      <c r="VJS65" s="43"/>
      <c r="VJT65" s="30"/>
      <c r="VJU65" s="66"/>
      <c r="VJV65" s="67"/>
      <c r="VJW65" s="30"/>
      <c r="VJX65" s="30"/>
      <c r="VJY65" s="43"/>
      <c r="VJZ65" s="30"/>
      <c r="VKA65" s="66"/>
      <c r="VKB65" s="67"/>
      <c r="VKC65" s="30"/>
      <c r="VKD65" s="30"/>
      <c r="VKE65" s="43"/>
      <c r="VKF65" s="30"/>
      <c r="VKG65" s="66"/>
      <c r="VKH65" s="67"/>
      <c r="VKI65" s="30"/>
      <c r="VKJ65" s="30"/>
      <c r="VKK65" s="43"/>
      <c r="VKL65" s="30"/>
      <c r="VKM65" s="66"/>
      <c r="VKN65" s="67"/>
      <c r="VKO65" s="30"/>
      <c r="VKP65" s="30"/>
      <c r="VKQ65" s="43"/>
      <c r="VKR65" s="30"/>
      <c r="VKS65" s="66"/>
      <c r="VKT65" s="67"/>
      <c r="VKU65" s="30"/>
      <c r="VKV65" s="30"/>
      <c r="VKW65" s="43"/>
      <c r="VKX65" s="30"/>
      <c r="VKY65" s="66"/>
      <c r="VKZ65" s="67"/>
      <c r="VLA65" s="30"/>
      <c r="VLB65" s="30"/>
      <c r="VLC65" s="43"/>
      <c r="VLD65" s="30"/>
      <c r="VLE65" s="66"/>
      <c r="VLF65" s="67"/>
      <c r="VLG65" s="30"/>
      <c r="VLH65" s="30"/>
      <c r="VLI65" s="43"/>
      <c r="VLJ65" s="30"/>
      <c r="VLK65" s="66"/>
      <c r="VLL65" s="67"/>
      <c r="VLM65" s="30"/>
      <c r="VLN65" s="30"/>
      <c r="VLO65" s="43"/>
      <c r="VLP65" s="30"/>
      <c r="VLQ65" s="66"/>
      <c r="VLR65" s="67"/>
      <c r="VLS65" s="30"/>
      <c r="VLT65" s="30"/>
      <c r="VLU65" s="43"/>
      <c r="VLV65" s="30"/>
      <c r="VLW65" s="66"/>
      <c r="VLX65" s="67"/>
      <c r="VLY65" s="30"/>
      <c r="VLZ65" s="30"/>
      <c r="VMA65" s="43"/>
      <c r="VMB65" s="30"/>
      <c r="VMC65" s="66"/>
      <c r="VMD65" s="67"/>
      <c r="VME65" s="30"/>
      <c r="VMF65" s="30"/>
      <c r="VMG65" s="43"/>
      <c r="VMH65" s="30"/>
      <c r="VMI65" s="66"/>
      <c r="VMJ65" s="67"/>
      <c r="VMK65" s="30"/>
      <c r="VML65" s="30"/>
      <c r="VMM65" s="43"/>
      <c r="VMN65" s="30"/>
      <c r="VMO65" s="66"/>
      <c r="VMP65" s="67"/>
      <c r="VMQ65" s="30"/>
      <c r="VMR65" s="30"/>
      <c r="VMS65" s="43"/>
      <c r="VMT65" s="30"/>
      <c r="VMU65" s="66"/>
      <c r="VMV65" s="67"/>
      <c r="VMW65" s="30"/>
      <c r="VMX65" s="30"/>
      <c r="VMY65" s="43"/>
      <c r="VMZ65" s="30"/>
      <c r="VNA65" s="66"/>
      <c r="VNB65" s="67"/>
      <c r="VNC65" s="30"/>
      <c r="VND65" s="30"/>
      <c r="VNE65" s="43"/>
      <c r="VNF65" s="30"/>
      <c r="VNG65" s="66"/>
      <c r="VNH65" s="67"/>
      <c r="VNI65" s="30"/>
      <c r="VNJ65" s="30"/>
      <c r="VNK65" s="43"/>
      <c r="VNL65" s="30"/>
      <c r="VNM65" s="66"/>
      <c r="VNN65" s="67"/>
      <c r="VNO65" s="30"/>
      <c r="VNP65" s="30"/>
      <c r="VNQ65" s="43"/>
      <c r="VNR65" s="30"/>
      <c r="VNS65" s="66"/>
      <c r="VNT65" s="67"/>
      <c r="VNU65" s="30"/>
      <c r="VNV65" s="30"/>
      <c r="VNW65" s="43"/>
      <c r="VNX65" s="30"/>
      <c r="VNY65" s="66"/>
      <c r="VNZ65" s="67"/>
      <c r="VOA65" s="30"/>
      <c r="VOB65" s="30"/>
      <c r="VOC65" s="43"/>
      <c r="VOD65" s="30"/>
      <c r="VOE65" s="66"/>
      <c r="VOF65" s="67"/>
      <c r="VOG65" s="30"/>
      <c r="VOH65" s="30"/>
      <c r="VOI65" s="43"/>
      <c r="VOJ65" s="30"/>
      <c r="VOK65" s="66"/>
      <c r="VOL65" s="67"/>
      <c r="VOM65" s="30"/>
      <c r="VON65" s="30"/>
      <c r="VOO65" s="43"/>
      <c r="VOP65" s="30"/>
      <c r="VOQ65" s="66"/>
      <c r="VOR65" s="67"/>
      <c r="VOS65" s="30"/>
      <c r="VOT65" s="30"/>
      <c r="VOU65" s="43"/>
      <c r="VOV65" s="30"/>
      <c r="VOW65" s="66"/>
      <c r="VOX65" s="67"/>
      <c r="VOY65" s="30"/>
      <c r="VOZ65" s="30"/>
      <c r="VPA65" s="43"/>
      <c r="VPB65" s="30"/>
      <c r="VPC65" s="66"/>
      <c r="VPD65" s="67"/>
      <c r="VPE65" s="30"/>
      <c r="VPF65" s="30"/>
      <c r="VPG65" s="43"/>
      <c r="VPH65" s="30"/>
      <c r="VPI65" s="66"/>
      <c r="VPJ65" s="67"/>
      <c r="VPK65" s="30"/>
      <c r="VPL65" s="30"/>
      <c r="VPM65" s="43"/>
      <c r="VPN65" s="30"/>
      <c r="VPO65" s="66"/>
      <c r="VPP65" s="67"/>
      <c r="VPQ65" s="30"/>
      <c r="VPR65" s="30"/>
      <c r="VPS65" s="43"/>
      <c r="VPT65" s="30"/>
      <c r="VPU65" s="66"/>
      <c r="VPV65" s="67"/>
      <c r="VPW65" s="30"/>
      <c r="VPX65" s="30"/>
      <c r="VPY65" s="43"/>
      <c r="VPZ65" s="30"/>
      <c r="VQA65" s="66"/>
      <c r="VQB65" s="67"/>
      <c r="VQC65" s="30"/>
      <c r="VQD65" s="30"/>
      <c r="VQE65" s="43"/>
      <c r="VQF65" s="30"/>
      <c r="VQG65" s="66"/>
      <c r="VQH65" s="67"/>
      <c r="VQI65" s="30"/>
      <c r="VQJ65" s="30"/>
      <c r="VQK65" s="43"/>
      <c r="VQL65" s="30"/>
      <c r="VQM65" s="66"/>
      <c r="VQN65" s="67"/>
      <c r="VQO65" s="30"/>
      <c r="VQP65" s="30"/>
      <c r="VQQ65" s="43"/>
      <c r="VQR65" s="30"/>
      <c r="VQS65" s="66"/>
      <c r="VQT65" s="67"/>
      <c r="VQU65" s="30"/>
      <c r="VQV65" s="30"/>
      <c r="VQW65" s="43"/>
      <c r="VQX65" s="30"/>
      <c r="VQY65" s="66"/>
      <c r="VQZ65" s="67"/>
      <c r="VRA65" s="30"/>
      <c r="VRB65" s="30"/>
      <c r="VRC65" s="43"/>
      <c r="VRD65" s="30"/>
      <c r="VRE65" s="66"/>
      <c r="VRF65" s="67"/>
      <c r="VRG65" s="30"/>
      <c r="VRH65" s="30"/>
      <c r="VRI65" s="43"/>
      <c r="VRJ65" s="30"/>
      <c r="VRK65" s="66"/>
      <c r="VRL65" s="67"/>
      <c r="VRM65" s="30"/>
      <c r="VRN65" s="30"/>
      <c r="VRO65" s="43"/>
      <c r="VRP65" s="30"/>
      <c r="VRQ65" s="66"/>
      <c r="VRR65" s="67"/>
      <c r="VRS65" s="30"/>
      <c r="VRT65" s="30"/>
      <c r="VRU65" s="43"/>
      <c r="VRV65" s="30"/>
      <c r="VRW65" s="66"/>
      <c r="VRX65" s="67"/>
      <c r="VRY65" s="30"/>
      <c r="VRZ65" s="30"/>
      <c r="VSA65" s="43"/>
      <c r="VSB65" s="30"/>
      <c r="VSC65" s="66"/>
      <c r="VSD65" s="67"/>
      <c r="VSE65" s="30"/>
      <c r="VSF65" s="30"/>
      <c r="VSG65" s="43"/>
      <c r="VSH65" s="30"/>
      <c r="VSI65" s="66"/>
      <c r="VSJ65" s="67"/>
      <c r="VSK65" s="30"/>
      <c r="VSL65" s="30"/>
      <c r="VSM65" s="43"/>
      <c r="VSN65" s="30"/>
      <c r="VSO65" s="66"/>
      <c r="VSP65" s="67"/>
      <c r="VSQ65" s="30"/>
      <c r="VSR65" s="30"/>
      <c r="VSS65" s="43"/>
      <c r="VST65" s="30"/>
      <c r="VSU65" s="66"/>
      <c r="VSV65" s="67"/>
      <c r="VSW65" s="30"/>
      <c r="VSX65" s="30"/>
      <c r="VSY65" s="43"/>
      <c r="VSZ65" s="30"/>
      <c r="VTA65" s="66"/>
      <c r="VTB65" s="67"/>
      <c r="VTC65" s="30"/>
      <c r="VTD65" s="30"/>
      <c r="VTE65" s="43"/>
      <c r="VTF65" s="30"/>
      <c r="VTG65" s="66"/>
      <c r="VTH65" s="67"/>
      <c r="VTI65" s="30"/>
      <c r="VTJ65" s="30"/>
      <c r="VTK65" s="43"/>
      <c r="VTL65" s="30"/>
      <c r="VTM65" s="66"/>
      <c r="VTN65" s="67"/>
      <c r="VTO65" s="30"/>
      <c r="VTP65" s="30"/>
      <c r="VTQ65" s="43"/>
      <c r="VTR65" s="30"/>
      <c r="VTS65" s="66"/>
      <c r="VTT65" s="67"/>
      <c r="VTU65" s="30"/>
      <c r="VTV65" s="30"/>
      <c r="VTW65" s="43"/>
      <c r="VTX65" s="30"/>
      <c r="VTY65" s="66"/>
      <c r="VTZ65" s="67"/>
      <c r="VUA65" s="30"/>
      <c r="VUB65" s="30"/>
      <c r="VUC65" s="43"/>
      <c r="VUD65" s="30"/>
      <c r="VUE65" s="66"/>
      <c r="VUF65" s="67"/>
      <c r="VUG65" s="30"/>
      <c r="VUH65" s="30"/>
      <c r="VUI65" s="43"/>
      <c r="VUJ65" s="30"/>
      <c r="VUK65" s="66"/>
      <c r="VUL65" s="67"/>
      <c r="VUM65" s="30"/>
      <c r="VUN65" s="30"/>
      <c r="VUO65" s="43"/>
      <c r="VUP65" s="30"/>
      <c r="VUQ65" s="66"/>
      <c r="VUR65" s="67"/>
      <c r="VUS65" s="30"/>
      <c r="VUT65" s="30"/>
      <c r="VUU65" s="43"/>
      <c r="VUV65" s="30"/>
      <c r="VUW65" s="66"/>
      <c r="VUX65" s="67"/>
      <c r="VUY65" s="30"/>
      <c r="VUZ65" s="30"/>
      <c r="VVA65" s="43"/>
      <c r="VVB65" s="30"/>
      <c r="VVC65" s="66"/>
      <c r="VVD65" s="67"/>
      <c r="VVE65" s="30"/>
      <c r="VVF65" s="30"/>
      <c r="VVG65" s="43"/>
      <c r="VVH65" s="30"/>
      <c r="VVI65" s="66"/>
      <c r="VVJ65" s="67"/>
      <c r="VVK65" s="30"/>
      <c r="VVL65" s="30"/>
      <c r="VVM65" s="43"/>
      <c r="VVN65" s="30"/>
      <c r="VVO65" s="66"/>
      <c r="VVP65" s="67"/>
      <c r="VVQ65" s="30"/>
      <c r="VVR65" s="30"/>
      <c r="VVS65" s="43"/>
      <c r="VVT65" s="30"/>
      <c r="VVU65" s="66"/>
      <c r="VVV65" s="67"/>
      <c r="VVW65" s="30"/>
      <c r="VVX65" s="30"/>
      <c r="VVY65" s="43"/>
      <c r="VVZ65" s="30"/>
      <c r="VWA65" s="66"/>
      <c r="VWB65" s="67"/>
      <c r="VWC65" s="30"/>
      <c r="VWD65" s="30"/>
      <c r="VWE65" s="43"/>
      <c r="VWF65" s="30"/>
      <c r="VWG65" s="66"/>
      <c r="VWH65" s="67"/>
      <c r="VWI65" s="30"/>
      <c r="VWJ65" s="30"/>
      <c r="VWK65" s="43"/>
      <c r="VWL65" s="30"/>
      <c r="VWM65" s="66"/>
      <c r="VWN65" s="67"/>
      <c r="VWO65" s="30"/>
      <c r="VWP65" s="30"/>
      <c r="VWQ65" s="43"/>
      <c r="VWR65" s="30"/>
      <c r="VWS65" s="66"/>
      <c r="VWT65" s="67"/>
      <c r="VWU65" s="30"/>
      <c r="VWV65" s="30"/>
      <c r="VWW65" s="43"/>
      <c r="VWX65" s="30"/>
      <c r="VWY65" s="66"/>
      <c r="VWZ65" s="67"/>
      <c r="VXA65" s="30"/>
      <c r="VXB65" s="30"/>
      <c r="VXC65" s="43"/>
      <c r="VXD65" s="30"/>
      <c r="VXE65" s="66"/>
      <c r="VXF65" s="67"/>
      <c r="VXG65" s="30"/>
      <c r="VXH65" s="30"/>
      <c r="VXI65" s="43"/>
      <c r="VXJ65" s="30"/>
      <c r="VXK65" s="66"/>
      <c r="VXL65" s="67"/>
      <c r="VXM65" s="30"/>
      <c r="VXN65" s="30"/>
      <c r="VXO65" s="43"/>
      <c r="VXP65" s="30"/>
      <c r="VXQ65" s="66"/>
      <c r="VXR65" s="67"/>
      <c r="VXS65" s="30"/>
      <c r="VXT65" s="30"/>
      <c r="VXU65" s="43"/>
      <c r="VXV65" s="30"/>
      <c r="VXW65" s="66"/>
      <c r="VXX65" s="67"/>
      <c r="VXY65" s="30"/>
      <c r="VXZ65" s="30"/>
      <c r="VYA65" s="43"/>
      <c r="VYB65" s="30"/>
      <c r="VYC65" s="66"/>
      <c r="VYD65" s="67"/>
      <c r="VYE65" s="30"/>
      <c r="VYF65" s="30"/>
      <c r="VYG65" s="43"/>
      <c r="VYH65" s="30"/>
      <c r="VYI65" s="66"/>
      <c r="VYJ65" s="67"/>
      <c r="VYK65" s="30"/>
      <c r="VYL65" s="30"/>
      <c r="VYM65" s="43"/>
      <c r="VYN65" s="30"/>
      <c r="VYO65" s="66"/>
      <c r="VYP65" s="67"/>
      <c r="VYQ65" s="30"/>
      <c r="VYR65" s="30"/>
      <c r="VYS65" s="43"/>
      <c r="VYT65" s="30"/>
      <c r="VYU65" s="66"/>
      <c r="VYV65" s="67"/>
      <c r="VYW65" s="30"/>
      <c r="VYX65" s="30"/>
      <c r="VYY65" s="43"/>
      <c r="VYZ65" s="30"/>
      <c r="VZA65" s="66"/>
      <c r="VZB65" s="67"/>
      <c r="VZC65" s="30"/>
      <c r="VZD65" s="30"/>
      <c r="VZE65" s="43"/>
      <c r="VZF65" s="30"/>
      <c r="VZG65" s="66"/>
      <c r="VZH65" s="67"/>
      <c r="VZI65" s="30"/>
      <c r="VZJ65" s="30"/>
      <c r="VZK65" s="43"/>
      <c r="VZL65" s="30"/>
      <c r="VZM65" s="66"/>
      <c r="VZN65" s="67"/>
      <c r="VZO65" s="30"/>
      <c r="VZP65" s="30"/>
      <c r="VZQ65" s="43"/>
      <c r="VZR65" s="30"/>
      <c r="VZS65" s="66"/>
      <c r="VZT65" s="67"/>
      <c r="VZU65" s="30"/>
      <c r="VZV65" s="30"/>
      <c r="VZW65" s="43"/>
      <c r="VZX65" s="30"/>
      <c r="VZY65" s="66"/>
      <c r="VZZ65" s="67"/>
      <c r="WAA65" s="30"/>
      <c r="WAB65" s="30"/>
      <c r="WAC65" s="43"/>
      <c r="WAD65" s="30"/>
      <c r="WAE65" s="66"/>
      <c r="WAF65" s="67"/>
      <c r="WAG65" s="30"/>
      <c r="WAH65" s="30"/>
      <c r="WAI65" s="43"/>
      <c r="WAJ65" s="30"/>
      <c r="WAK65" s="66"/>
      <c r="WAL65" s="67"/>
      <c r="WAM65" s="30"/>
      <c r="WAN65" s="30"/>
      <c r="WAO65" s="43"/>
      <c r="WAP65" s="30"/>
      <c r="WAQ65" s="66"/>
      <c r="WAR65" s="67"/>
      <c r="WAS65" s="30"/>
      <c r="WAT65" s="30"/>
      <c r="WAU65" s="43"/>
      <c r="WAV65" s="30"/>
      <c r="WAW65" s="66"/>
      <c r="WAX65" s="67"/>
      <c r="WAY65" s="30"/>
      <c r="WAZ65" s="30"/>
      <c r="WBA65" s="43"/>
      <c r="WBB65" s="30"/>
      <c r="WBC65" s="66"/>
      <c r="WBD65" s="67"/>
      <c r="WBE65" s="30"/>
      <c r="WBF65" s="30"/>
      <c r="WBG65" s="43"/>
      <c r="WBH65" s="30"/>
      <c r="WBI65" s="66"/>
      <c r="WBJ65" s="67"/>
      <c r="WBK65" s="30"/>
      <c r="WBL65" s="30"/>
      <c r="WBM65" s="43"/>
      <c r="WBN65" s="30"/>
      <c r="WBO65" s="66"/>
      <c r="WBP65" s="67"/>
      <c r="WBQ65" s="30"/>
      <c r="WBR65" s="30"/>
      <c r="WBS65" s="43"/>
      <c r="WBT65" s="30"/>
      <c r="WBU65" s="66"/>
      <c r="WBV65" s="67"/>
      <c r="WBW65" s="30"/>
      <c r="WBX65" s="30"/>
      <c r="WBY65" s="43"/>
      <c r="WBZ65" s="30"/>
      <c r="WCA65" s="66"/>
      <c r="WCB65" s="67"/>
      <c r="WCC65" s="30"/>
      <c r="WCD65" s="30"/>
      <c r="WCE65" s="43"/>
      <c r="WCF65" s="30"/>
      <c r="WCG65" s="66"/>
      <c r="WCH65" s="67"/>
      <c r="WCI65" s="30"/>
      <c r="WCJ65" s="30"/>
      <c r="WCK65" s="43"/>
      <c r="WCL65" s="30"/>
      <c r="WCM65" s="66"/>
      <c r="WCN65" s="67"/>
      <c r="WCO65" s="30"/>
      <c r="WCP65" s="30"/>
      <c r="WCQ65" s="43"/>
      <c r="WCR65" s="30"/>
      <c r="WCS65" s="66"/>
      <c r="WCT65" s="67"/>
      <c r="WCU65" s="30"/>
      <c r="WCV65" s="30"/>
      <c r="WCW65" s="43"/>
      <c r="WCX65" s="30"/>
      <c r="WCY65" s="66"/>
      <c r="WCZ65" s="67"/>
      <c r="WDA65" s="30"/>
      <c r="WDB65" s="30"/>
      <c r="WDC65" s="43"/>
      <c r="WDD65" s="30"/>
      <c r="WDE65" s="66"/>
      <c r="WDF65" s="67"/>
      <c r="WDG65" s="30"/>
      <c r="WDH65" s="30"/>
      <c r="WDI65" s="43"/>
      <c r="WDJ65" s="30"/>
      <c r="WDK65" s="66"/>
      <c r="WDL65" s="67"/>
      <c r="WDM65" s="30"/>
      <c r="WDN65" s="30"/>
      <c r="WDO65" s="43"/>
      <c r="WDP65" s="30"/>
      <c r="WDQ65" s="66"/>
      <c r="WDR65" s="67"/>
      <c r="WDS65" s="30"/>
      <c r="WDT65" s="30"/>
      <c r="WDU65" s="43"/>
      <c r="WDV65" s="30"/>
      <c r="WDW65" s="66"/>
      <c r="WDX65" s="67"/>
      <c r="WDY65" s="30"/>
      <c r="WDZ65" s="30"/>
      <c r="WEA65" s="43"/>
      <c r="WEB65" s="30"/>
      <c r="WEC65" s="66"/>
      <c r="WED65" s="67"/>
      <c r="WEE65" s="30"/>
      <c r="WEF65" s="30"/>
      <c r="WEG65" s="43"/>
      <c r="WEH65" s="30"/>
      <c r="WEI65" s="66"/>
      <c r="WEJ65" s="67"/>
      <c r="WEK65" s="30"/>
      <c r="WEL65" s="30"/>
      <c r="WEM65" s="43"/>
      <c r="WEN65" s="30"/>
      <c r="WEO65" s="66"/>
      <c r="WEP65" s="67"/>
      <c r="WEQ65" s="30"/>
      <c r="WER65" s="30"/>
      <c r="WES65" s="43"/>
      <c r="WET65" s="30"/>
      <c r="WEU65" s="66"/>
      <c r="WEV65" s="67"/>
      <c r="WEW65" s="30"/>
      <c r="WEX65" s="30"/>
      <c r="WEY65" s="43"/>
      <c r="WEZ65" s="30"/>
      <c r="WFA65" s="66"/>
      <c r="WFB65" s="67"/>
      <c r="WFC65" s="30"/>
      <c r="WFD65" s="30"/>
      <c r="WFE65" s="43"/>
      <c r="WFF65" s="30"/>
      <c r="WFG65" s="66"/>
      <c r="WFH65" s="67"/>
      <c r="WFI65" s="30"/>
      <c r="WFJ65" s="30"/>
      <c r="WFK65" s="43"/>
      <c r="WFL65" s="30"/>
      <c r="WFM65" s="66"/>
      <c r="WFN65" s="67"/>
      <c r="WFO65" s="30"/>
      <c r="WFP65" s="30"/>
      <c r="WFQ65" s="43"/>
      <c r="WFR65" s="30"/>
      <c r="WFS65" s="66"/>
      <c r="WFT65" s="67"/>
      <c r="WFU65" s="30"/>
      <c r="WFV65" s="30"/>
      <c r="WFW65" s="43"/>
      <c r="WFX65" s="30"/>
      <c r="WFY65" s="66"/>
      <c r="WFZ65" s="67"/>
      <c r="WGA65" s="30"/>
      <c r="WGB65" s="30"/>
      <c r="WGC65" s="43"/>
      <c r="WGD65" s="30"/>
      <c r="WGE65" s="66"/>
      <c r="WGF65" s="67"/>
      <c r="WGG65" s="30"/>
      <c r="WGH65" s="30"/>
      <c r="WGI65" s="43"/>
      <c r="WGJ65" s="30"/>
      <c r="WGK65" s="66"/>
      <c r="WGL65" s="67"/>
      <c r="WGM65" s="30"/>
      <c r="WGN65" s="30"/>
      <c r="WGO65" s="43"/>
      <c r="WGP65" s="30"/>
      <c r="WGQ65" s="66"/>
      <c r="WGR65" s="67"/>
      <c r="WGS65" s="30"/>
      <c r="WGT65" s="30"/>
      <c r="WGU65" s="43"/>
      <c r="WGV65" s="30"/>
      <c r="WGW65" s="66"/>
      <c r="WGX65" s="67"/>
      <c r="WGY65" s="30"/>
      <c r="WGZ65" s="30"/>
      <c r="WHA65" s="43"/>
      <c r="WHB65" s="30"/>
      <c r="WHC65" s="66"/>
      <c r="WHD65" s="67"/>
      <c r="WHE65" s="30"/>
      <c r="WHF65" s="30"/>
      <c r="WHG65" s="43"/>
      <c r="WHH65" s="30"/>
      <c r="WHI65" s="66"/>
      <c r="WHJ65" s="67"/>
      <c r="WHK65" s="30"/>
      <c r="WHL65" s="30"/>
      <c r="WHM65" s="43"/>
      <c r="WHN65" s="30"/>
      <c r="WHO65" s="66"/>
      <c r="WHP65" s="67"/>
      <c r="WHQ65" s="30"/>
      <c r="WHR65" s="30"/>
      <c r="WHS65" s="43"/>
      <c r="WHT65" s="30"/>
      <c r="WHU65" s="66"/>
      <c r="WHV65" s="67"/>
      <c r="WHW65" s="30"/>
      <c r="WHX65" s="30"/>
      <c r="WHY65" s="43"/>
      <c r="WHZ65" s="30"/>
      <c r="WIA65" s="66"/>
      <c r="WIB65" s="67"/>
      <c r="WIC65" s="30"/>
      <c r="WID65" s="30"/>
      <c r="WIE65" s="43"/>
      <c r="WIF65" s="30"/>
      <c r="WIG65" s="66"/>
      <c r="WIH65" s="67"/>
      <c r="WII65" s="30"/>
      <c r="WIJ65" s="30"/>
      <c r="WIK65" s="43"/>
      <c r="WIL65" s="30"/>
      <c r="WIM65" s="66"/>
      <c r="WIN65" s="67"/>
      <c r="WIO65" s="30"/>
      <c r="WIP65" s="30"/>
      <c r="WIQ65" s="43"/>
      <c r="WIR65" s="30"/>
      <c r="WIS65" s="66"/>
      <c r="WIT65" s="67"/>
      <c r="WIU65" s="30"/>
      <c r="WIV65" s="30"/>
      <c r="WIW65" s="43"/>
      <c r="WIX65" s="30"/>
      <c r="WIY65" s="66"/>
      <c r="WIZ65" s="67"/>
      <c r="WJA65" s="30"/>
      <c r="WJB65" s="30"/>
      <c r="WJC65" s="43"/>
      <c r="WJD65" s="30"/>
      <c r="WJE65" s="66"/>
      <c r="WJF65" s="67"/>
      <c r="WJG65" s="30"/>
      <c r="WJH65" s="30"/>
      <c r="WJI65" s="43"/>
      <c r="WJJ65" s="30"/>
      <c r="WJK65" s="66"/>
      <c r="WJL65" s="67"/>
      <c r="WJM65" s="30"/>
      <c r="WJN65" s="30"/>
      <c r="WJO65" s="43"/>
      <c r="WJP65" s="30"/>
      <c r="WJQ65" s="66"/>
      <c r="WJR65" s="67"/>
      <c r="WJS65" s="30"/>
      <c r="WJT65" s="30"/>
      <c r="WJU65" s="43"/>
      <c r="WJV65" s="30"/>
      <c r="WJW65" s="66"/>
      <c r="WJX65" s="67"/>
      <c r="WJY65" s="30"/>
      <c r="WJZ65" s="30"/>
      <c r="WKA65" s="43"/>
      <c r="WKB65" s="30"/>
      <c r="WKC65" s="66"/>
      <c r="WKD65" s="67"/>
      <c r="WKE65" s="30"/>
      <c r="WKF65" s="30"/>
      <c r="WKG65" s="43"/>
      <c r="WKH65" s="30"/>
      <c r="WKI65" s="66"/>
      <c r="WKJ65" s="67"/>
      <c r="WKK65" s="30"/>
      <c r="WKL65" s="30"/>
      <c r="WKM65" s="43"/>
      <c r="WKN65" s="30"/>
      <c r="WKO65" s="66"/>
      <c r="WKP65" s="67"/>
      <c r="WKQ65" s="30"/>
      <c r="WKR65" s="30"/>
      <c r="WKS65" s="43"/>
      <c r="WKT65" s="30"/>
      <c r="WKU65" s="66"/>
      <c r="WKV65" s="67"/>
      <c r="WKW65" s="30"/>
      <c r="WKX65" s="30"/>
      <c r="WKY65" s="43"/>
      <c r="WKZ65" s="30"/>
      <c r="WLA65" s="66"/>
      <c r="WLB65" s="67"/>
      <c r="WLC65" s="30"/>
      <c r="WLD65" s="30"/>
      <c r="WLE65" s="43"/>
      <c r="WLF65" s="30"/>
      <c r="WLG65" s="66"/>
      <c r="WLH65" s="67"/>
      <c r="WLI65" s="30"/>
      <c r="WLJ65" s="30"/>
      <c r="WLK65" s="43"/>
      <c r="WLL65" s="30"/>
      <c r="WLM65" s="66"/>
      <c r="WLN65" s="67"/>
      <c r="WLO65" s="30"/>
      <c r="WLP65" s="30"/>
      <c r="WLQ65" s="43"/>
      <c r="WLR65" s="30"/>
      <c r="WLS65" s="66"/>
      <c r="WLT65" s="67"/>
      <c r="WLU65" s="30"/>
      <c r="WLV65" s="30"/>
      <c r="WLW65" s="43"/>
      <c r="WLX65" s="30"/>
      <c r="WLY65" s="66"/>
      <c r="WLZ65" s="67"/>
      <c r="WMA65" s="30"/>
      <c r="WMB65" s="30"/>
      <c r="WMC65" s="43"/>
      <c r="WMD65" s="30"/>
      <c r="WME65" s="66"/>
      <c r="WMF65" s="67"/>
      <c r="WMG65" s="30"/>
      <c r="WMH65" s="30"/>
      <c r="WMI65" s="43"/>
      <c r="WMJ65" s="30"/>
      <c r="WMK65" s="66"/>
      <c r="WML65" s="67"/>
      <c r="WMM65" s="30"/>
      <c r="WMN65" s="30"/>
      <c r="WMO65" s="43"/>
      <c r="WMP65" s="30"/>
      <c r="WMQ65" s="66"/>
      <c r="WMR65" s="67"/>
      <c r="WMS65" s="30"/>
      <c r="WMT65" s="30"/>
      <c r="WMU65" s="43"/>
      <c r="WMV65" s="30"/>
      <c r="WMW65" s="66"/>
      <c r="WMX65" s="67"/>
      <c r="WMY65" s="30"/>
      <c r="WMZ65" s="30"/>
      <c r="WNA65" s="43"/>
      <c r="WNB65" s="30"/>
      <c r="WNC65" s="66"/>
      <c r="WND65" s="67"/>
      <c r="WNE65" s="30"/>
      <c r="WNF65" s="30"/>
      <c r="WNG65" s="43"/>
      <c r="WNH65" s="30"/>
      <c r="WNI65" s="66"/>
      <c r="WNJ65" s="67"/>
      <c r="WNK65" s="30"/>
      <c r="WNL65" s="30"/>
      <c r="WNM65" s="43"/>
      <c r="WNN65" s="30"/>
      <c r="WNO65" s="66"/>
      <c r="WNP65" s="67"/>
      <c r="WNQ65" s="30"/>
      <c r="WNR65" s="30"/>
      <c r="WNS65" s="43"/>
      <c r="WNT65" s="30"/>
      <c r="WNU65" s="66"/>
      <c r="WNV65" s="67"/>
      <c r="WNW65" s="30"/>
      <c r="WNX65" s="30"/>
      <c r="WNY65" s="43"/>
      <c r="WNZ65" s="30"/>
      <c r="WOA65" s="66"/>
      <c r="WOB65" s="67"/>
      <c r="WOC65" s="30"/>
      <c r="WOD65" s="30"/>
      <c r="WOE65" s="43"/>
      <c r="WOF65" s="30"/>
      <c r="WOG65" s="66"/>
      <c r="WOH65" s="67"/>
      <c r="WOI65" s="30"/>
      <c r="WOJ65" s="30"/>
      <c r="WOK65" s="43"/>
      <c r="WOL65" s="30"/>
      <c r="WOM65" s="66"/>
      <c r="WON65" s="67"/>
      <c r="WOO65" s="30"/>
      <c r="WOP65" s="30"/>
      <c r="WOQ65" s="43"/>
      <c r="WOR65" s="30"/>
      <c r="WOS65" s="66"/>
      <c r="WOT65" s="67"/>
      <c r="WOU65" s="30"/>
      <c r="WOV65" s="30"/>
      <c r="WOW65" s="43"/>
      <c r="WOX65" s="30"/>
      <c r="WOY65" s="66"/>
      <c r="WOZ65" s="67"/>
      <c r="WPA65" s="30"/>
      <c r="WPB65" s="30"/>
      <c r="WPC65" s="43"/>
      <c r="WPD65" s="30"/>
      <c r="WPE65" s="66"/>
      <c r="WPF65" s="67"/>
      <c r="WPG65" s="30"/>
      <c r="WPH65" s="30"/>
      <c r="WPI65" s="43"/>
      <c r="WPJ65" s="30"/>
      <c r="WPK65" s="66"/>
      <c r="WPL65" s="67"/>
      <c r="WPM65" s="30"/>
      <c r="WPN65" s="30"/>
      <c r="WPO65" s="43"/>
      <c r="WPP65" s="30"/>
      <c r="WPQ65" s="66"/>
      <c r="WPR65" s="67"/>
      <c r="WPS65" s="30"/>
      <c r="WPT65" s="30"/>
      <c r="WPU65" s="43"/>
      <c r="WPV65" s="30"/>
      <c r="WPW65" s="66"/>
      <c r="WPX65" s="67"/>
      <c r="WPY65" s="30"/>
      <c r="WPZ65" s="30"/>
      <c r="WQA65" s="43"/>
      <c r="WQB65" s="30"/>
      <c r="WQC65" s="66"/>
      <c r="WQD65" s="67"/>
      <c r="WQE65" s="30"/>
      <c r="WQF65" s="30"/>
      <c r="WQG65" s="43"/>
      <c r="WQH65" s="30"/>
      <c r="WQI65" s="66"/>
      <c r="WQJ65" s="67"/>
      <c r="WQK65" s="30"/>
      <c r="WQL65" s="30"/>
      <c r="WQM65" s="43"/>
      <c r="WQN65" s="30"/>
      <c r="WQO65" s="66"/>
      <c r="WQP65" s="67"/>
      <c r="WQQ65" s="30"/>
      <c r="WQR65" s="30"/>
      <c r="WQS65" s="43"/>
      <c r="WQT65" s="30"/>
      <c r="WQU65" s="66"/>
      <c r="WQV65" s="67"/>
      <c r="WQW65" s="30"/>
      <c r="WQX65" s="30"/>
      <c r="WQY65" s="43"/>
      <c r="WQZ65" s="30"/>
      <c r="WRA65" s="66"/>
      <c r="WRB65" s="67"/>
      <c r="WRC65" s="30"/>
      <c r="WRD65" s="30"/>
      <c r="WRE65" s="43"/>
      <c r="WRF65" s="30"/>
      <c r="WRG65" s="66"/>
      <c r="WRH65" s="67"/>
      <c r="WRI65" s="30"/>
      <c r="WRJ65" s="30"/>
      <c r="WRK65" s="43"/>
      <c r="WRL65" s="30"/>
      <c r="WRM65" s="66"/>
      <c r="WRN65" s="67"/>
      <c r="WRO65" s="30"/>
      <c r="WRP65" s="30"/>
      <c r="WRQ65" s="43"/>
      <c r="WRR65" s="30"/>
      <c r="WRS65" s="66"/>
      <c r="WRT65" s="67"/>
      <c r="WRU65" s="30"/>
      <c r="WRV65" s="30"/>
      <c r="WRW65" s="43"/>
      <c r="WRX65" s="30"/>
      <c r="WRY65" s="66"/>
      <c r="WRZ65" s="67"/>
      <c r="WSA65" s="30"/>
      <c r="WSB65" s="30"/>
      <c r="WSC65" s="43"/>
      <c r="WSD65" s="30"/>
      <c r="WSE65" s="66"/>
      <c r="WSF65" s="67"/>
      <c r="WSG65" s="30"/>
      <c r="WSH65" s="30"/>
      <c r="WSI65" s="43"/>
      <c r="WSJ65" s="30"/>
      <c r="WSK65" s="66"/>
      <c r="WSL65" s="67"/>
      <c r="WSM65" s="30"/>
      <c r="WSN65" s="30"/>
      <c r="WSO65" s="43"/>
      <c r="WSP65" s="30"/>
      <c r="WSQ65" s="66"/>
      <c r="WSR65" s="67"/>
      <c r="WSS65" s="30"/>
      <c r="WST65" s="30"/>
      <c r="WSU65" s="43"/>
      <c r="WSV65" s="30"/>
      <c r="WSW65" s="66"/>
      <c r="WSX65" s="67"/>
      <c r="WSY65" s="30"/>
      <c r="WSZ65" s="30"/>
      <c r="WTA65" s="43"/>
      <c r="WTB65" s="30"/>
      <c r="WTC65" s="66"/>
      <c r="WTD65" s="67"/>
      <c r="WTE65" s="30"/>
      <c r="WTF65" s="30"/>
      <c r="WTG65" s="43"/>
      <c r="WTH65" s="30"/>
      <c r="WTI65" s="66"/>
      <c r="WTJ65" s="67"/>
      <c r="WTK65" s="30"/>
      <c r="WTL65" s="30"/>
      <c r="WTM65" s="43"/>
      <c r="WTN65" s="30"/>
      <c r="WTO65" s="66"/>
      <c r="WTP65" s="67"/>
      <c r="WTQ65" s="30"/>
      <c r="WTR65" s="30"/>
      <c r="WTS65" s="43"/>
      <c r="WTT65" s="30"/>
      <c r="WTU65" s="66"/>
      <c r="WTV65" s="67"/>
      <c r="WTW65" s="30"/>
      <c r="WTX65" s="30"/>
      <c r="WTY65" s="43"/>
      <c r="WTZ65" s="30"/>
      <c r="WUA65" s="66"/>
      <c r="WUB65" s="67"/>
      <c r="WUC65" s="30"/>
      <c r="WUD65" s="30"/>
      <c r="WUE65" s="43"/>
      <c r="WUF65" s="30"/>
      <c r="WUG65" s="66"/>
      <c r="WUH65" s="67"/>
      <c r="WUI65" s="30"/>
      <c r="WUJ65" s="30"/>
      <c r="WUK65" s="43"/>
      <c r="WUL65" s="30"/>
      <c r="WUM65" s="66"/>
      <c r="WUN65" s="67"/>
      <c r="WUO65" s="30"/>
      <c r="WUP65" s="30"/>
      <c r="WUQ65" s="43"/>
      <c r="WUR65" s="30"/>
      <c r="WUS65" s="66"/>
      <c r="WUT65" s="67"/>
      <c r="WUU65" s="30"/>
      <c r="WUV65" s="30"/>
      <c r="WUW65" s="43"/>
      <c r="WUX65" s="30"/>
      <c r="WUY65" s="66"/>
      <c r="WUZ65" s="67"/>
      <c r="WVA65" s="30"/>
      <c r="WVB65" s="30"/>
      <c r="WVC65" s="43"/>
      <c r="WVD65" s="30"/>
      <c r="WVE65" s="66"/>
      <c r="WVF65" s="67"/>
      <c r="WVG65" s="30"/>
      <c r="WVH65" s="30"/>
      <c r="WVI65" s="43"/>
      <c r="WVJ65" s="30"/>
      <c r="WVK65" s="66"/>
      <c r="WVL65" s="67"/>
      <c r="WVM65" s="30"/>
      <c r="WVN65" s="30"/>
      <c r="WVO65" s="43"/>
      <c r="WVP65" s="30"/>
      <c r="WVQ65" s="66"/>
      <c r="WVR65" s="67"/>
      <c r="WVS65" s="30"/>
      <c r="WVT65" s="30"/>
      <c r="WVU65" s="43"/>
      <c r="WVV65" s="30"/>
      <c r="WVW65" s="66"/>
      <c r="WVX65" s="67"/>
      <c r="WVY65" s="30"/>
      <c r="WVZ65" s="30"/>
      <c r="WWA65" s="43"/>
      <c r="WWB65" s="30"/>
      <c r="WWC65" s="66"/>
      <c r="WWD65" s="67"/>
      <c r="WWE65" s="30"/>
      <c r="WWF65" s="30"/>
      <c r="WWG65" s="43"/>
      <c r="WWH65" s="30"/>
      <c r="WWI65" s="66"/>
      <c r="WWJ65" s="67"/>
      <c r="WWK65" s="30"/>
      <c r="WWL65" s="30"/>
      <c r="WWM65" s="43"/>
      <c r="WWN65" s="30"/>
      <c r="WWO65" s="66"/>
      <c r="WWP65" s="67"/>
      <c r="WWQ65" s="30"/>
      <c r="WWR65" s="30"/>
      <c r="WWS65" s="43"/>
      <c r="WWT65" s="30"/>
      <c r="WWU65" s="66"/>
      <c r="WWV65" s="67"/>
      <c r="WWW65" s="30"/>
      <c r="WWX65" s="30"/>
      <c r="WWY65" s="43"/>
      <c r="WWZ65" s="30"/>
      <c r="WXA65" s="66"/>
      <c r="WXB65" s="67"/>
      <c r="WXC65" s="30"/>
      <c r="WXD65" s="30"/>
      <c r="WXE65" s="43"/>
      <c r="WXF65" s="30"/>
      <c r="WXG65" s="66"/>
      <c r="WXH65" s="67"/>
      <c r="WXI65" s="30"/>
      <c r="WXJ65" s="30"/>
      <c r="WXK65" s="43"/>
      <c r="WXL65" s="30"/>
      <c r="WXM65" s="66"/>
      <c r="WXN65" s="67"/>
      <c r="WXO65" s="30"/>
      <c r="WXP65" s="30"/>
      <c r="WXQ65" s="43"/>
      <c r="WXR65" s="30"/>
      <c r="WXS65" s="66"/>
      <c r="WXT65" s="67"/>
      <c r="WXU65" s="30"/>
      <c r="WXV65" s="30"/>
      <c r="WXW65" s="43"/>
      <c r="WXX65" s="30"/>
      <c r="WXY65" s="66"/>
      <c r="WXZ65" s="67"/>
      <c r="WYA65" s="30"/>
      <c r="WYB65" s="30"/>
      <c r="WYC65" s="43"/>
      <c r="WYD65" s="30"/>
      <c r="WYE65" s="66"/>
      <c r="WYF65" s="67"/>
      <c r="WYG65" s="30"/>
      <c r="WYH65" s="30"/>
      <c r="WYI65" s="43"/>
      <c r="WYJ65" s="30"/>
      <c r="WYK65" s="66"/>
      <c r="WYL65" s="67"/>
      <c r="WYM65" s="30"/>
      <c r="WYN65" s="30"/>
      <c r="WYO65" s="43"/>
      <c r="WYP65" s="30"/>
      <c r="WYQ65" s="66"/>
      <c r="WYR65" s="67"/>
      <c r="WYS65" s="30"/>
      <c r="WYT65" s="30"/>
      <c r="WYU65" s="43"/>
      <c r="WYV65" s="30"/>
      <c r="WYW65" s="66"/>
      <c r="WYX65" s="67"/>
      <c r="WYY65" s="30"/>
      <c r="WYZ65" s="30"/>
      <c r="WZA65" s="43"/>
      <c r="WZB65" s="30"/>
      <c r="WZC65" s="66"/>
      <c r="WZD65" s="67"/>
      <c r="WZE65" s="30"/>
      <c r="WZF65" s="30"/>
      <c r="WZG65" s="43"/>
      <c r="WZH65" s="30"/>
      <c r="WZI65" s="66"/>
      <c r="WZJ65" s="67"/>
      <c r="WZK65" s="30"/>
      <c r="WZL65" s="30"/>
      <c r="WZM65" s="43"/>
      <c r="WZN65" s="30"/>
      <c r="WZO65" s="66"/>
      <c r="WZP65" s="67"/>
      <c r="WZQ65" s="30"/>
      <c r="WZR65" s="30"/>
      <c r="WZS65" s="43"/>
      <c r="WZT65" s="30"/>
      <c r="WZU65" s="66"/>
      <c r="WZV65" s="67"/>
      <c r="WZW65" s="30"/>
      <c r="WZX65" s="30"/>
      <c r="WZY65" s="43"/>
      <c r="WZZ65" s="30"/>
      <c r="XAA65" s="66"/>
      <c r="XAB65" s="67"/>
      <c r="XAC65" s="30"/>
      <c r="XAD65" s="30"/>
      <c r="XAE65" s="43"/>
      <c r="XAF65" s="30"/>
      <c r="XAG65" s="66"/>
      <c r="XAH65" s="67"/>
      <c r="XAI65" s="30"/>
      <c r="XAJ65" s="30"/>
      <c r="XAK65" s="43"/>
      <c r="XAL65" s="30"/>
      <c r="XAM65" s="66"/>
      <c r="XAN65" s="67"/>
      <c r="XAO65" s="30"/>
      <c r="XAP65" s="30"/>
      <c r="XAQ65" s="43"/>
      <c r="XAR65" s="30"/>
      <c r="XAS65" s="66"/>
      <c r="XAT65" s="67"/>
      <c r="XAU65" s="30"/>
      <c r="XAV65" s="30"/>
      <c r="XAW65" s="43"/>
      <c r="XAX65" s="30"/>
      <c r="XAY65" s="66"/>
      <c r="XAZ65" s="67"/>
      <c r="XBA65" s="30"/>
      <c r="XBB65" s="30"/>
      <c r="XBC65" s="43"/>
      <c r="XBD65" s="30"/>
      <c r="XBE65" s="66"/>
      <c r="XBF65" s="67"/>
      <c r="XBG65" s="30"/>
      <c r="XBH65" s="30"/>
      <c r="XBI65" s="43"/>
      <c r="XBJ65" s="30"/>
      <c r="XBK65" s="66"/>
      <c r="XBL65" s="67"/>
      <c r="XBM65" s="30"/>
      <c r="XBN65" s="30"/>
      <c r="XBO65" s="43"/>
      <c r="XBP65" s="30"/>
      <c r="XBQ65" s="66"/>
      <c r="XBR65" s="67"/>
      <c r="XBS65" s="30"/>
      <c r="XBT65" s="30"/>
      <c r="XBU65" s="43"/>
      <c r="XBV65" s="30"/>
      <c r="XBW65" s="66"/>
      <c r="XBX65" s="67"/>
      <c r="XBY65" s="30"/>
      <c r="XBZ65" s="30"/>
      <c r="XCA65" s="43"/>
      <c r="XCB65" s="30"/>
      <c r="XCC65" s="66"/>
      <c r="XCD65" s="67"/>
      <c r="XCE65" s="30"/>
      <c r="XCF65" s="30"/>
      <c r="XCG65" s="43"/>
      <c r="XCH65" s="30"/>
      <c r="XCI65" s="66"/>
      <c r="XCJ65" s="67"/>
      <c r="XCK65" s="30"/>
      <c r="XCL65" s="30"/>
      <c r="XCM65" s="43"/>
      <c r="XCN65" s="30"/>
      <c r="XCO65" s="66"/>
      <c r="XCP65" s="67"/>
      <c r="XCQ65" s="30"/>
      <c r="XCR65" s="30"/>
      <c r="XCS65" s="43"/>
      <c r="XCT65" s="30"/>
      <c r="XCU65" s="66"/>
      <c r="XCV65" s="67"/>
      <c r="XCW65" s="30"/>
      <c r="XCX65" s="30"/>
      <c r="XCY65" s="43"/>
      <c r="XCZ65" s="30"/>
      <c r="XDA65" s="66"/>
      <c r="XDB65" s="67"/>
      <c r="XDC65" s="30"/>
      <c r="XDD65" s="30"/>
      <c r="XDE65" s="43"/>
      <c r="XDF65" s="30"/>
      <c r="XDG65" s="66"/>
      <c r="XDH65" s="67"/>
      <c r="XDI65" s="30"/>
      <c r="XDJ65" s="30"/>
      <c r="XDK65" s="43"/>
      <c r="XDL65" s="30"/>
      <c r="XDM65" s="66"/>
      <c r="XDN65" s="67"/>
      <c r="XDO65" s="30"/>
      <c r="XDP65" s="30"/>
      <c r="XDQ65" s="43"/>
      <c r="XDR65" s="30"/>
      <c r="XDS65" s="66"/>
      <c r="XDT65" s="67"/>
      <c r="XDU65" s="30"/>
      <c r="XDV65" s="30"/>
      <c r="XDW65" s="43"/>
      <c r="XDX65" s="30"/>
      <c r="XDY65" s="66"/>
      <c r="XDZ65" s="67"/>
      <c r="XEA65" s="30"/>
      <c r="XEB65" s="30"/>
      <c r="XEC65" s="43"/>
      <c r="XED65" s="30"/>
      <c r="XEE65" s="66"/>
      <c r="XEF65" s="67"/>
      <c r="XEG65" s="30"/>
      <c r="XEH65" s="30"/>
      <c r="XEI65" s="43"/>
      <c r="XEJ65" s="30"/>
      <c r="XEK65" s="66"/>
      <c r="XEL65" s="67"/>
      <c r="XEM65" s="30"/>
      <c r="XEN65" s="30"/>
      <c r="XEO65" s="43"/>
      <c r="XEP65" s="30"/>
      <c r="XEQ65" s="66"/>
      <c r="XER65" s="67"/>
      <c r="XES65" s="30"/>
      <c r="XET65" s="30"/>
      <c r="XEU65" s="43"/>
      <c r="XEV65" s="30"/>
      <c r="XEW65" s="66"/>
    </row>
    <row r="66" spans="1:16377" ht="69" x14ac:dyDescent="0.3">
      <c r="A66" s="48" t="s">
        <v>947</v>
      </c>
      <c r="B66" s="53" t="s">
        <v>948</v>
      </c>
      <c r="C66" s="61" t="s">
        <v>955</v>
      </c>
      <c r="D66" s="43" t="s">
        <v>721</v>
      </c>
      <c r="E66" s="28" t="s">
        <v>956</v>
      </c>
      <c r="F66" s="32">
        <v>13656376</v>
      </c>
      <c r="H66" s="45">
        <f t="shared" si="5"/>
        <v>13656376</v>
      </c>
      <c r="I66" s="62" t="s">
        <v>442</v>
      </c>
      <c r="N66" s="30"/>
      <c r="O66" s="30"/>
      <c r="P66" s="66"/>
      <c r="Q66" s="67"/>
      <c r="R66" s="30"/>
      <c r="S66" s="43"/>
      <c r="T66" s="30"/>
      <c r="U66" s="66"/>
      <c r="V66" s="67"/>
      <c r="W66" s="30"/>
      <c r="X66" s="30"/>
      <c r="Y66" s="43"/>
      <c r="Z66" s="30"/>
      <c r="AA66" s="66"/>
      <c r="AB66" s="67"/>
      <c r="AC66" s="30"/>
      <c r="AD66" s="30"/>
      <c r="AE66" s="43"/>
      <c r="AF66" s="30"/>
      <c r="AG66" s="66"/>
      <c r="AH66" s="67"/>
      <c r="AI66" s="30"/>
      <c r="AJ66" s="30"/>
      <c r="AK66" s="43"/>
      <c r="AL66" s="30"/>
      <c r="AM66" s="66"/>
      <c r="AN66" s="67"/>
      <c r="AO66" s="30"/>
      <c r="AP66" s="30"/>
      <c r="AQ66" s="43"/>
      <c r="AR66" s="30"/>
      <c r="AS66" s="66"/>
      <c r="AT66" s="67"/>
      <c r="AU66" s="30"/>
      <c r="AV66" s="30"/>
      <c r="AW66" s="43"/>
      <c r="AX66" s="30"/>
      <c r="AY66" s="66"/>
      <c r="AZ66" s="67"/>
      <c r="BA66" s="30"/>
      <c r="BB66" s="30"/>
      <c r="BC66" s="43"/>
      <c r="BD66" s="30"/>
      <c r="BE66" s="66"/>
      <c r="BF66" s="67"/>
      <c r="BG66" s="30"/>
      <c r="BH66" s="30"/>
      <c r="BI66" s="43"/>
      <c r="BJ66" s="30"/>
      <c r="BK66" s="66"/>
      <c r="BL66" s="67"/>
      <c r="BM66" s="30"/>
      <c r="BN66" s="30"/>
      <c r="BO66" s="43"/>
      <c r="BP66" s="30"/>
      <c r="BQ66" s="66"/>
      <c r="BR66" s="67"/>
      <c r="BS66" s="30"/>
      <c r="BT66" s="30"/>
      <c r="BU66" s="43"/>
      <c r="BV66" s="30"/>
      <c r="BW66" s="66"/>
      <c r="BX66" s="67"/>
      <c r="BY66" s="30"/>
      <c r="BZ66" s="30"/>
      <c r="CA66" s="43"/>
      <c r="CB66" s="30"/>
      <c r="CC66" s="66"/>
      <c r="CD66" s="67"/>
      <c r="CE66" s="30"/>
      <c r="CF66" s="30"/>
      <c r="CG66" s="43"/>
      <c r="CH66" s="30"/>
      <c r="CI66" s="66"/>
      <c r="CJ66" s="67"/>
      <c r="CK66" s="30"/>
      <c r="CL66" s="30"/>
      <c r="CM66" s="43"/>
      <c r="CN66" s="30"/>
      <c r="CO66" s="66"/>
      <c r="CP66" s="67"/>
      <c r="CQ66" s="30"/>
      <c r="CR66" s="30"/>
      <c r="CS66" s="43"/>
      <c r="CT66" s="30"/>
      <c r="CU66" s="66"/>
      <c r="CV66" s="67"/>
      <c r="CW66" s="30"/>
      <c r="CX66" s="30"/>
      <c r="CY66" s="43"/>
      <c r="CZ66" s="30"/>
      <c r="DA66" s="66"/>
      <c r="DB66" s="67"/>
      <c r="DC66" s="30"/>
      <c r="DD66" s="30"/>
      <c r="DE66" s="43"/>
      <c r="DF66" s="30"/>
      <c r="DG66" s="66"/>
      <c r="DH66" s="67"/>
      <c r="DI66" s="30"/>
      <c r="DJ66" s="30"/>
      <c r="DK66" s="43"/>
      <c r="DL66" s="30"/>
      <c r="DM66" s="66"/>
      <c r="DN66" s="67"/>
      <c r="DO66" s="30"/>
      <c r="DP66" s="30"/>
      <c r="DQ66" s="43"/>
      <c r="DR66" s="30"/>
      <c r="DS66" s="66"/>
      <c r="DT66" s="67"/>
      <c r="DU66" s="30"/>
      <c r="DV66" s="30"/>
      <c r="DW66" s="43"/>
      <c r="DX66" s="30"/>
      <c r="DY66" s="66"/>
      <c r="DZ66" s="67"/>
      <c r="EA66" s="30"/>
      <c r="EB66" s="30"/>
      <c r="EC66" s="43"/>
      <c r="ED66" s="30"/>
      <c r="EE66" s="66"/>
      <c r="EF66" s="67"/>
      <c r="EG66" s="30"/>
      <c r="EH66" s="30"/>
      <c r="EI66" s="43"/>
      <c r="EJ66" s="30"/>
      <c r="EK66" s="66"/>
      <c r="EL66" s="67"/>
      <c r="EM66" s="30"/>
      <c r="EN66" s="30"/>
      <c r="EO66" s="43"/>
      <c r="EP66" s="30"/>
      <c r="EQ66" s="66"/>
      <c r="ER66" s="67"/>
      <c r="ES66" s="30"/>
      <c r="ET66" s="30"/>
      <c r="EU66" s="43"/>
      <c r="EV66" s="30"/>
      <c r="EW66" s="66"/>
      <c r="EX66" s="67"/>
      <c r="EY66" s="30"/>
      <c r="EZ66" s="30"/>
      <c r="FA66" s="43"/>
      <c r="FB66" s="30"/>
      <c r="FC66" s="66"/>
      <c r="FD66" s="67"/>
      <c r="FE66" s="30"/>
      <c r="FF66" s="30"/>
      <c r="FG66" s="43"/>
      <c r="FH66" s="30"/>
      <c r="FI66" s="66"/>
      <c r="FJ66" s="67"/>
      <c r="FK66" s="30"/>
      <c r="FL66" s="30"/>
      <c r="FM66" s="43"/>
      <c r="FN66" s="30"/>
      <c r="FO66" s="66"/>
      <c r="FP66" s="67"/>
      <c r="FQ66" s="30"/>
      <c r="FR66" s="30"/>
      <c r="FS66" s="43"/>
      <c r="FT66" s="30"/>
      <c r="FU66" s="66"/>
      <c r="FV66" s="67"/>
      <c r="FW66" s="30"/>
      <c r="FX66" s="30"/>
      <c r="FY66" s="43"/>
      <c r="FZ66" s="30"/>
      <c r="GA66" s="66"/>
      <c r="GB66" s="67"/>
      <c r="GC66" s="30"/>
      <c r="GD66" s="30"/>
      <c r="GE66" s="43"/>
      <c r="GF66" s="30"/>
      <c r="GG66" s="66"/>
      <c r="GH66" s="67"/>
      <c r="GI66" s="30"/>
      <c r="GJ66" s="30"/>
      <c r="GK66" s="43"/>
      <c r="GL66" s="30"/>
      <c r="GM66" s="66"/>
      <c r="GN66" s="67"/>
      <c r="GO66" s="30"/>
      <c r="GP66" s="30"/>
      <c r="GQ66" s="43"/>
      <c r="GR66" s="30"/>
      <c r="GS66" s="66"/>
      <c r="GT66" s="67"/>
      <c r="GU66" s="30"/>
      <c r="GV66" s="30"/>
      <c r="GW66" s="43"/>
      <c r="GX66" s="30"/>
      <c r="GY66" s="66"/>
      <c r="GZ66" s="67"/>
      <c r="HA66" s="30"/>
      <c r="HB66" s="30"/>
      <c r="HC66" s="43"/>
      <c r="HD66" s="30"/>
      <c r="HE66" s="66"/>
      <c r="HF66" s="67"/>
      <c r="HG66" s="30"/>
      <c r="HH66" s="30"/>
      <c r="HI66" s="43"/>
      <c r="HJ66" s="30"/>
      <c r="HK66" s="66"/>
      <c r="HL66" s="67"/>
      <c r="HM66" s="30"/>
      <c r="HN66" s="30"/>
      <c r="HO66" s="43"/>
      <c r="HP66" s="30"/>
      <c r="HQ66" s="66"/>
      <c r="HR66" s="67"/>
      <c r="HS66" s="30"/>
      <c r="HT66" s="30"/>
      <c r="HU66" s="43"/>
      <c r="HV66" s="30"/>
      <c r="HW66" s="66"/>
      <c r="HX66" s="67"/>
      <c r="HY66" s="30"/>
      <c r="HZ66" s="30"/>
      <c r="IA66" s="43"/>
      <c r="IB66" s="30"/>
      <c r="IC66" s="66"/>
      <c r="ID66" s="67"/>
      <c r="IE66" s="30"/>
      <c r="IF66" s="30"/>
      <c r="IG66" s="43"/>
      <c r="IH66" s="30"/>
      <c r="II66" s="66"/>
      <c r="IJ66" s="67"/>
      <c r="IK66" s="30"/>
      <c r="IL66" s="30"/>
      <c r="IM66" s="43"/>
      <c r="IN66" s="30"/>
      <c r="IO66" s="66"/>
      <c r="IP66" s="67"/>
      <c r="IQ66" s="30"/>
      <c r="IR66" s="30"/>
      <c r="IS66" s="43"/>
      <c r="IT66" s="30"/>
      <c r="IU66" s="66"/>
      <c r="IV66" s="67"/>
      <c r="IW66" s="30"/>
      <c r="IX66" s="30"/>
      <c r="IY66" s="43"/>
      <c r="IZ66" s="30"/>
      <c r="JA66" s="66"/>
      <c r="JB66" s="67"/>
      <c r="JC66" s="30"/>
      <c r="JD66" s="30"/>
      <c r="JE66" s="43"/>
      <c r="JF66" s="30"/>
      <c r="JG66" s="66"/>
      <c r="JH66" s="67"/>
      <c r="JI66" s="30"/>
      <c r="JJ66" s="30"/>
      <c r="JK66" s="43"/>
      <c r="JL66" s="30"/>
      <c r="JM66" s="66"/>
      <c r="JN66" s="67"/>
      <c r="JO66" s="30"/>
      <c r="JP66" s="30"/>
      <c r="JQ66" s="43"/>
      <c r="JR66" s="30"/>
      <c r="JS66" s="66"/>
      <c r="JT66" s="67"/>
      <c r="JU66" s="30"/>
      <c r="JV66" s="30"/>
      <c r="JW66" s="43"/>
      <c r="JX66" s="30"/>
      <c r="JY66" s="66"/>
      <c r="JZ66" s="67"/>
      <c r="KA66" s="30"/>
      <c r="KB66" s="30"/>
      <c r="KC66" s="43"/>
      <c r="KD66" s="30"/>
      <c r="KE66" s="66"/>
      <c r="KF66" s="67"/>
      <c r="KG66" s="30"/>
      <c r="KH66" s="30"/>
      <c r="KI66" s="43"/>
      <c r="KJ66" s="30"/>
      <c r="KK66" s="66"/>
      <c r="KL66" s="67"/>
      <c r="KM66" s="30"/>
      <c r="KN66" s="30"/>
      <c r="KO66" s="43"/>
      <c r="KP66" s="30"/>
      <c r="KQ66" s="66"/>
      <c r="KR66" s="67"/>
      <c r="KS66" s="30"/>
      <c r="KT66" s="30"/>
      <c r="KU66" s="43"/>
      <c r="KV66" s="30"/>
      <c r="KW66" s="66"/>
      <c r="KX66" s="67"/>
      <c r="KY66" s="30"/>
      <c r="KZ66" s="30"/>
      <c r="LA66" s="43"/>
      <c r="LB66" s="30"/>
      <c r="LC66" s="66"/>
      <c r="LD66" s="67"/>
      <c r="LE66" s="30"/>
      <c r="LF66" s="30"/>
      <c r="LG66" s="43"/>
      <c r="LH66" s="30"/>
      <c r="LI66" s="66"/>
      <c r="LJ66" s="67"/>
      <c r="LK66" s="30"/>
      <c r="LL66" s="30"/>
      <c r="LM66" s="43"/>
      <c r="LN66" s="30"/>
      <c r="LO66" s="66"/>
      <c r="LP66" s="67"/>
      <c r="LQ66" s="30"/>
      <c r="LR66" s="30"/>
      <c r="LS66" s="43"/>
      <c r="LT66" s="30"/>
      <c r="LU66" s="66"/>
      <c r="LV66" s="67"/>
      <c r="LW66" s="30"/>
      <c r="LX66" s="30"/>
      <c r="LY66" s="43"/>
      <c r="LZ66" s="30"/>
      <c r="MA66" s="66"/>
      <c r="MB66" s="67"/>
      <c r="MC66" s="30"/>
      <c r="MD66" s="30"/>
      <c r="ME66" s="43"/>
      <c r="MF66" s="30"/>
      <c r="MG66" s="66"/>
      <c r="MH66" s="67"/>
      <c r="MI66" s="30"/>
      <c r="MJ66" s="30"/>
      <c r="MK66" s="43"/>
      <c r="ML66" s="30"/>
      <c r="MM66" s="66"/>
      <c r="MN66" s="67"/>
      <c r="MO66" s="30"/>
      <c r="MP66" s="30"/>
      <c r="MQ66" s="43"/>
      <c r="MR66" s="30"/>
      <c r="MS66" s="66"/>
      <c r="MT66" s="67"/>
      <c r="MU66" s="30"/>
      <c r="MV66" s="30"/>
      <c r="MW66" s="43"/>
      <c r="MX66" s="30"/>
      <c r="MY66" s="66"/>
      <c r="MZ66" s="67"/>
      <c r="NA66" s="30"/>
      <c r="NB66" s="30"/>
      <c r="NC66" s="43"/>
      <c r="ND66" s="30"/>
      <c r="NE66" s="66"/>
      <c r="NF66" s="67"/>
      <c r="NG66" s="30"/>
      <c r="NH66" s="30"/>
      <c r="NI66" s="43"/>
      <c r="NJ66" s="30"/>
      <c r="NK66" s="66"/>
      <c r="NL66" s="67"/>
      <c r="NM66" s="30"/>
      <c r="NN66" s="30"/>
      <c r="NO66" s="43"/>
      <c r="NP66" s="30"/>
      <c r="NQ66" s="66"/>
      <c r="NR66" s="67"/>
      <c r="NS66" s="30"/>
      <c r="NT66" s="30"/>
      <c r="NU66" s="43"/>
      <c r="NV66" s="30"/>
      <c r="NW66" s="66"/>
      <c r="NX66" s="67"/>
      <c r="NY66" s="30"/>
      <c r="NZ66" s="30"/>
      <c r="OA66" s="43"/>
      <c r="OB66" s="30"/>
      <c r="OC66" s="66"/>
      <c r="OD66" s="67"/>
      <c r="OE66" s="30"/>
      <c r="OF66" s="30"/>
      <c r="OG66" s="43"/>
      <c r="OH66" s="30"/>
      <c r="OI66" s="66"/>
      <c r="OJ66" s="67"/>
      <c r="OK66" s="30"/>
      <c r="OL66" s="30"/>
      <c r="OM66" s="43"/>
      <c r="ON66" s="30"/>
      <c r="OO66" s="66"/>
      <c r="OP66" s="67"/>
      <c r="OQ66" s="30"/>
      <c r="OR66" s="30"/>
      <c r="OS66" s="43"/>
      <c r="OT66" s="30"/>
      <c r="OU66" s="66"/>
      <c r="OV66" s="67"/>
      <c r="OW66" s="30"/>
      <c r="OX66" s="30"/>
      <c r="OY66" s="43"/>
      <c r="OZ66" s="30"/>
      <c r="PA66" s="66"/>
      <c r="PB66" s="67"/>
      <c r="PC66" s="30"/>
      <c r="PD66" s="30"/>
      <c r="PE66" s="43"/>
      <c r="PF66" s="30"/>
      <c r="PG66" s="66"/>
      <c r="PH66" s="67"/>
      <c r="PI66" s="30"/>
      <c r="PJ66" s="30"/>
      <c r="PK66" s="43"/>
      <c r="PL66" s="30"/>
      <c r="PM66" s="66"/>
      <c r="PN66" s="67"/>
      <c r="PO66" s="30"/>
      <c r="PP66" s="30"/>
      <c r="PQ66" s="43"/>
      <c r="PR66" s="30"/>
      <c r="PS66" s="66"/>
      <c r="PT66" s="67"/>
      <c r="PU66" s="30"/>
      <c r="PV66" s="30"/>
      <c r="PW66" s="43"/>
      <c r="PX66" s="30"/>
      <c r="PY66" s="66"/>
      <c r="PZ66" s="67"/>
      <c r="QA66" s="30"/>
      <c r="QB66" s="30"/>
      <c r="QC66" s="43"/>
      <c r="QD66" s="30"/>
      <c r="QE66" s="66"/>
      <c r="QF66" s="67"/>
      <c r="QG66" s="30"/>
      <c r="QH66" s="30"/>
      <c r="QI66" s="43"/>
      <c r="QJ66" s="30"/>
      <c r="QK66" s="66"/>
      <c r="QL66" s="67"/>
      <c r="QM66" s="30"/>
      <c r="QN66" s="30"/>
      <c r="QO66" s="43"/>
      <c r="QP66" s="30"/>
      <c r="QQ66" s="66"/>
      <c r="QR66" s="67"/>
      <c r="QS66" s="30"/>
      <c r="QT66" s="30"/>
      <c r="QU66" s="43"/>
      <c r="QV66" s="30"/>
      <c r="QW66" s="66"/>
      <c r="QX66" s="67"/>
      <c r="QY66" s="30"/>
      <c r="QZ66" s="30"/>
      <c r="RA66" s="43"/>
      <c r="RB66" s="30"/>
      <c r="RC66" s="66"/>
      <c r="RD66" s="67"/>
      <c r="RE66" s="30"/>
      <c r="RF66" s="30"/>
      <c r="RG66" s="43"/>
      <c r="RH66" s="30"/>
      <c r="RI66" s="66"/>
      <c r="RJ66" s="67"/>
      <c r="RK66" s="30"/>
      <c r="RL66" s="30"/>
      <c r="RM66" s="43"/>
      <c r="RN66" s="30"/>
      <c r="RO66" s="66"/>
      <c r="RP66" s="67"/>
      <c r="RQ66" s="30"/>
      <c r="RR66" s="30"/>
      <c r="RS66" s="43"/>
      <c r="RT66" s="30"/>
      <c r="RU66" s="66"/>
      <c r="RV66" s="67"/>
      <c r="RW66" s="30"/>
      <c r="RX66" s="30"/>
      <c r="RY66" s="43"/>
      <c r="RZ66" s="30"/>
      <c r="SA66" s="66"/>
      <c r="SB66" s="67"/>
      <c r="SC66" s="30"/>
      <c r="SD66" s="30"/>
      <c r="SE66" s="43"/>
      <c r="SF66" s="30"/>
      <c r="SG66" s="66"/>
      <c r="SH66" s="67"/>
      <c r="SI66" s="30"/>
      <c r="SJ66" s="30"/>
      <c r="SK66" s="43"/>
      <c r="SL66" s="30"/>
      <c r="SM66" s="66"/>
      <c r="SN66" s="67"/>
      <c r="SO66" s="30"/>
      <c r="SP66" s="30"/>
      <c r="SQ66" s="43"/>
      <c r="SR66" s="30"/>
      <c r="SS66" s="66"/>
      <c r="ST66" s="67"/>
      <c r="SU66" s="30"/>
      <c r="SV66" s="30"/>
      <c r="SW66" s="43"/>
      <c r="SX66" s="30"/>
      <c r="SY66" s="66"/>
      <c r="SZ66" s="67"/>
      <c r="TA66" s="30"/>
      <c r="TB66" s="30"/>
      <c r="TC66" s="43"/>
      <c r="TD66" s="30"/>
      <c r="TE66" s="66"/>
      <c r="TF66" s="67"/>
      <c r="TG66" s="30"/>
      <c r="TH66" s="30"/>
      <c r="TI66" s="43"/>
      <c r="TJ66" s="30"/>
      <c r="TK66" s="66"/>
      <c r="TL66" s="67"/>
      <c r="TM66" s="30"/>
      <c r="TN66" s="30"/>
      <c r="TO66" s="43"/>
      <c r="TP66" s="30"/>
      <c r="TQ66" s="66"/>
      <c r="TR66" s="67"/>
      <c r="TS66" s="30"/>
      <c r="TT66" s="30"/>
      <c r="TU66" s="43"/>
      <c r="TV66" s="30"/>
      <c r="TW66" s="66"/>
      <c r="TX66" s="67"/>
      <c r="TY66" s="30"/>
      <c r="TZ66" s="30"/>
      <c r="UA66" s="43"/>
      <c r="UB66" s="30"/>
      <c r="UC66" s="66"/>
      <c r="UD66" s="67"/>
      <c r="UE66" s="30"/>
      <c r="UF66" s="30"/>
      <c r="UG66" s="43"/>
      <c r="UH66" s="30"/>
      <c r="UI66" s="66"/>
      <c r="UJ66" s="67"/>
      <c r="UK66" s="30"/>
      <c r="UL66" s="30"/>
      <c r="UM66" s="43"/>
      <c r="UN66" s="30"/>
      <c r="UO66" s="66"/>
      <c r="UP66" s="67"/>
      <c r="UQ66" s="30"/>
      <c r="UR66" s="30"/>
      <c r="US66" s="43"/>
      <c r="UT66" s="30"/>
      <c r="UU66" s="66"/>
      <c r="UV66" s="67"/>
      <c r="UW66" s="30"/>
      <c r="UX66" s="30"/>
      <c r="UY66" s="43"/>
      <c r="UZ66" s="30"/>
      <c r="VA66" s="66"/>
      <c r="VB66" s="67"/>
      <c r="VC66" s="30"/>
      <c r="VD66" s="30"/>
      <c r="VE66" s="43"/>
      <c r="VF66" s="30"/>
      <c r="VG66" s="66"/>
      <c r="VH66" s="67"/>
      <c r="VI66" s="30"/>
      <c r="VJ66" s="30"/>
      <c r="VK66" s="43"/>
      <c r="VL66" s="30"/>
      <c r="VM66" s="66"/>
      <c r="VN66" s="67"/>
      <c r="VO66" s="30"/>
      <c r="VP66" s="30"/>
      <c r="VQ66" s="43"/>
      <c r="VR66" s="30"/>
      <c r="VS66" s="66"/>
      <c r="VT66" s="67"/>
      <c r="VU66" s="30"/>
      <c r="VV66" s="30"/>
      <c r="VW66" s="43"/>
      <c r="VX66" s="30"/>
      <c r="VY66" s="66"/>
      <c r="VZ66" s="67"/>
      <c r="WA66" s="30"/>
      <c r="WB66" s="30"/>
      <c r="WC66" s="43"/>
      <c r="WD66" s="30"/>
      <c r="WE66" s="66"/>
      <c r="WF66" s="67"/>
      <c r="WG66" s="30"/>
      <c r="WH66" s="30"/>
      <c r="WI66" s="43"/>
      <c r="WJ66" s="30"/>
      <c r="WK66" s="66"/>
      <c r="WL66" s="67"/>
      <c r="WM66" s="30"/>
      <c r="WN66" s="30"/>
      <c r="WO66" s="43"/>
      <c r="WP66" s="30"/>
      <c r="WQ66" s="66"/>
      <c r="WR66" s="67"/>
      <c r="WS66" s="30"/>
      <c r="WT66" s="30"/>
      <c r="WU66" s="43"/>
      <c r="WV66" s="30"/>
      <c r="WW66" s="66"/>
      <c r="WX66" s="67"/>
      <c r="WY66" s="30"/>
      <c r="WZ66" s="30"/>
      <c r="XA66" s="43"/>
      <c r="XB66" s="30"/>
      <c r="XC66" s="66"/>
      <c r="XD66" s="67"/>
      <c r="XE66" s="30"/>
      <c r="XF66" s="30"/>
      <c r="XG66" s="43"/>
      <c r="XH66" s="30"/>
      <c r="XI66" s="66"/>
      <c r="XJ66" s="67"/>
      <c r="XK66" s="30"/>
      <c r="XL66" s="30"/>
      <c r="XM66" s="43"/>
      <c r="XN66" s="30"/>
      <c r="XO66" s="66"/>
      <c r="XP66" s="67"/>
      <c r="XQ66" s="30"/>
      <c r="XR66" s="30"/>
      <c r="XS66" s="43"/>
      <c r="XT66" s="30"/>
      <c r="XU66" s="66"/>
      <c r="XV66" s="67"/>
      <c r="XW66" s="30"/>
      <c r="XX66" s="30"/>
      <c r="XY66" s="43"/>
      <c r="XZ66" s="30"/>
      <c r="YA66" s="66"/>
      <c r="YB66" s="67"/>
      <c r="YC66" s="30"/>
      <c r="YD66" s="30"/>
      <c r="YE66" s="43"/>
      <c r="YF66" s="30"/>
      <c r="YG66" s="66"/>
      <c r="YH66" s="67"/>
      <c r="YI66" s="30"/>
      <c r="YJ66" s="30"/>
      <c r="YK66" s="43"/>
      <c r="YL66" s="30"/>
      <c r="YM66" s="66"/>
      <c r="YN66" s="67"/>
      <c r="YO66" s="30"/>
      <c r="YP66" s="30"/>
      <c r="YQ66" s="43"/>
      <c r="YR66" s="30"/>
      <c r="YS66" s="66"/>
      <c r="YT66" s="67"/>
      <c r="YU66" s="30"/>
      <c r="YV66" s="30"/>
      <c r="YW66" s="43"/>
      <c r="YX66" s="30"/>
      <c r="YY66" s="66"/>
      <c r="YZ66" s="67"/>
      <c r="ZA66" s="30"/>
      <c r="ZB66" s="30"/>
      <c r="ZC66" s="43"/>
      <c r="ZD66" s="30"/>
      <c r="ZE66" s="66"/>
      <c r="ZF66" s="67"/>
      <c r="ZG66" s="30"/>
      <c r="ZH66" s="30"/>
      <c r="ZI66" s="43"/>
      <c r="ZJ66" s="30"/>
      <c r="ZK66" s="66"/>
      <c r="ZL66" s="67"/>
      <c r="ZM66" s="30"/>
      <c r="ZN66" s="30"/>
      <c r="ZO66" s="43"/>
      <c r="ZP66" s="30"/>
      <c r="ZQ66" s="66"/>
      <c r="ZR66" s="67"/>
      <c r="ZS66" s="30"/>
      <c r="ZT66" s="30"/>
      <c r="ZU66" s="43"/>
      <c r="ZV66" s="30"/>
      <c r="ZW66" s="66"/>
      <c r="ZX66" s="67"/>
      <c r="ZY66" s="30"/>
      <c r="ZZ66" s="30"/>
      <c r="AAA66" s="43"/>
      <c r="AAB66" s="30"/>
      <c r="AAC66" s="66"/>
      <c r="AAD66" s="67"/>
      <c r="AAE66" s="30"/>
      <c r="AAF66" s="30"/>
      <c r="AAG66" s="43"/>
      <c r="AAH66" s="30"/>
      <c r="AAI66" s="66"/>
      <c r="AAJ66" s="67"/>
      <c r="AAK66" s="30"/>
      <c r="AAL66" s="30"/>
      <c r="AAM66" s="43"/>
      <c r="AAN66" s="30"/>
      <c r="AAO66" s="66"/>
      <c r="AAP66" s="67"/>
      <c r="AAQ66" s="30"/>
      <c r="AAR66" s="30"/>
      <c r="AAS66" s="43"/>
      <c r="AAT66" s="30"/>
      <c r="AAU66" s="66"/>
      <c r="AAV66" s="67"/>
      <c r="AAW66" s="30"/>
      <c r="AAX66" s="30"/>
      <c r="AAY66" s="43"/>
      <c r="AAZ66" s="30"/>
      <c r="ABA66" s="66"/>
      <c r="ABB66" s="67"/>
      <c r="ABC66" s="30"/>
      <c r="ABD66" s="30"/>
      <c r="ABE66" s="43"/>
      <c r="ABF66" s="30"/>
      <c r="ABG66" s="66"/>
      <c r="ABH66" s="67"/>
      <c r="ABI66" s="30"/>
      <c r="ABJ66" s="30"/>
      <c r="ABK66" s="43"/>
      <c r="ABL66" s="30"/>
      <c r="ABM66" s="66"/>
      <c r="ABN66" s="67"/>
      <c r="ABO66" s="30"/>
      <c r="ABP66" s="30"/>
      <c r="ABQ66" s="43"/>
      <c r="ABR66" s="30"/>
      <c r="ABS66" s="66"/>
      <c r="ABT66" s="67"/>
      <c r="ABU66" s="30"/>
      <c r="ABV66" s="30"/>
      <c r="ABW66" s="43"/>
      <c r="ABX66" s="30"/>
      <c r="ABY66" s="66"/>
      <c r="ABZ66" s="67"/>
      <c r="ACA66" s="30"/>
      <c r="ACB66" s="30"/>
      <c r="ACC66" s="43"/>
      <c r="ACD66" s="30"/>
      <c r="ACE66" s="66"/>
      <c r="ACF66" s="67"/>
      <c r="ACG66" s="30"/>
      <c r="ACH66" s="30"/>
      <c r="ACI66" s="43"/>
      <c r="ACJ66" s="30"/>
      <c r="ACK66" s="66"/>
      <c r="ACL66" s="67"/>
      <c r="ACM66" s="30"/>
      <c r="ACN66" s="30"/>
      <c r="ACO66" s="43"/>
      <c r="ACP66" s="30"/>
      <c r="ACQ66" s="66"/>
      <c r="ACR66" s="67"/>
      <c r="ACS66" s="30"/>
      <c r="ACT66" s="30"/>
      <c r="ACU66" s="43"/>
      <c r="ACV66" s="30"/>
      <c r="ACW66" s="66"/>
      <c r="ACX66" s="67"/>
      <c r="ACY66" s="30"/>
      <c r="ACZ66" s="30"/>
      <c r="ADA66" s="43"/>
      <c r="ADB66" s="30"/>
      <c r="ADC66" s="66"/>
      <c r="ADD66" s="67"/>
      <c r="ADE66" s="30"/>
      <c r="ADF66" s="30"/>
      <c r="ADG66" s="43"/>
      <c r="ADH66" s="30"/>
      <c r="ADI66" s="66"/>
      <c r="ADJ66" s="67"/>
      <c r="ADK66" s="30"/>
      <c r="ADL66" s="30"/>
      <c r="ADM66" s="43"/>
      <c r="ADN66" s="30"/>
      <c r="ADO66" s="66"/>
      <c r="ADP66" s="67"/>
      <c r="ADQ66" s="30"/>
      <c r="ADR66" s="30"/>
      <c r="ADS66" s="43"/>
      <c r="ADT66" s="30"/>
      <c r="ADU66" s="66"/>
      <c r="ADV66" s="67"/>
      <c r="ADW66" s="30"/>
      <c r="ADX66" s="30"/>
      <c r="ADY66" s="43"/>
      <c r="ADZ66" s="30"/>
      <c r="AEA66" s="66"/>
      <c r="AEB66" s="67"/>
      <c r="AEC66" s="30"/>
      <c r="AED66" s="30"/>
      <c r="AEE66" s="43"/>
      <c r="AEF66" s="30"/>
      <c r="AEG66" s="66"/>
      <c r="AEH66" s="67"/>
      <c r="AEI66" s="30"/>
      <c r="AEJ66" s="30"/>
      <c r="AEK66" s="43"/>
      <c r="AEL66" s="30"/>
      <c r="AEM66" s="66"/>
      <c r="AEN66" s="67"/>
      <c r="AEO66" s="30"/>
      <c r="AEP66" s="30"/>
      <c r="AEQ66" s="43"/>
      <c r="AER66" s="30"/>
      <c r="AES66" s="66"/>
      <c r="AET66" s="67"/>
      <c r="AEU66" s="30"/>
      <c r="AEV66" s="30"/>
      <c r="AEW66" s="43"/>
      <c r="AEX66" s="30"/>
      <c r="AEY66" s="66"/>
      <c r="AEZ66" s="67"/>
      <c r="AFA66" s="30"/>
      <c r="AFB66" s="30"/>
      <c r="AFC66" s="43"/>
      <c r="AFD66" s="30"/>
      <c r="AFE66" s="66"/>
      <c r="AFF66" s="67"/>
      <c r="AFG66" s="30"/>
      <c r="AFH66" s="30"/>
      <c r="AFI66" s="43"/>
      <c r="AFJ66" s="30"/>
      <c r="AFK66" s="66"/>
      <c r="AFL66" s="67"/>
      <c r="AFM66" s="30"/>
      <c r="AFN66" s="30"/>
      <c r="AFO66" s="43"/>
      <c r="AFP66" s="30"/>
      <c r="AFQ66" s="66"/>
      <c r="AFR66" s="67"/>
      <c r="AFS66" s="30"/>
      <c r="AFT66" s="30"/>
      <c r="AFU66" s="43"/>
      <c r="AFV66" s="30"/>
      <c r="AFW66" s="66"/>
      <c r="AFX66" s="67"/>
      <c r="AFY66" s="30"/>
      <c r="AFZ66" s="30"/>
      <c r="AGA66" s="43"/>
      <c r="AGB66" s="30"/>
      <c r="AGC66" s="66"/>
      <c r="AGD66" s="67"/>
      <c r="AGE66" s="30"/>
      <c r="AGF66" s="30"/>
      <c r="AGG66" s="43"/>
      <c r="AGH66" s="30"/>
      <c r="AGI66" s="66"/>
      <c r="AGJ66" s="67"/>
      <c r="AGK66" s="30"/>
      <c r="AGL66" s="30"/>
      <c r="AGM66" s="43"/>
      <c r="AGN66" s="30"/>
      <c r="AGO66" s="66"/>
      <c r="AGP66" s="67"/>
      <c r="AGQ66" s="30"/>
      <c r="AGR66" s="30"/>
      <c r="AGS66" s="43"/>
      <c r="AGT66" s="30"/>
      <c r="AGU66" s="66"/>
      <c r="AGV66" s="67"/>
      <c r="AGW66" s="30"/>
      <c r="AGX66" s="30"/>
      <c r="AGY66" s="43"/>
      <c r="AGZ66" s="30"/>
      <c r="AHA66" s="66"/>
      <c r="AHB66" s="67"/>
      <c r="AHC66" s="30"/>
      <c r="AHD66" s="30"/>
      <c r="AHE66" s="43"/>
      <c r="AHF66" s="30"/>
      <c r="AHG66" s="66"/>
      <c r="AHH66" s="67"/>
      <c r="AHI66" s="30"/>
      <c r="AHJ66" s="30"/>
      <c r="AHK66" s="43"/>
      <c r="AHL66" s="30"/>
      <c r="AHM66" s="66"/>
      <c r="AHN66" s="67"/>
      <c r="AHO66" s="30"/>
      <c r="AHP66" s="30"/>
      <c r="AHQ66" s="43"/>
      <c r="AHR66" s="30"/>
      <c r="AHS66" s="66"/>
      <c r="AHT66" s="67"/>
      <c r="AHU66" s="30"/>
      <c r="AHV66" s="30"/>
      <c r="AHW66" s="43"/>
      <c r="AHX66" s="30"/>
      <c r="AHY66" s="66"/>
      <c r="AHZ66" s="67"/>
      <c r="AIA66" s="30"/>
      <c r="AIB66" s="30"/>
      <c r="AIC66" s="43"/>
      <c r="AID66" s="30"/>
      <c r="AIE66" s="66"/>
      <c r="AIF66" s="67"/>
      <c r="AIG66" s="30"/>
      <c r="AIH66" s="30"/>
      <c r="AII66" s="43"/>
      <c r="AIJ66" s="30"/>
      <c r="AIK66" s="66"/>
      <c r="AIL66" s="67"/>
      <c r="AIM66" s="30"/>
      <c r="AIN66" s="30"/>
      <c r="AIO66" s="43"/>
      <c r="AIP66" s="30"/>
      <c r="AIQ66" s="66"/>
      <c r="AIR66" s="67"/>
      <c r="AIS66" s="30"/>
      <c r="AIT66" s="30"/>
      <c r="AIU66" s="43"/>
      <c r="AIV66" s="30"/>
      <c r="AIW66" s="66"/>
      <c r="AIX66" s="67"/>
      <c r="AIY66" s="30"/>
      <c r="AIZ66" s="30"/>
      <c r="AJA66" s="43"/>
      <c r="AJB66" s="30"/>
      <c r="AJC66" s="66"/>
      <c r="AJD66" s="67"/>
      <c r="AJE66" s="30"/>
      <c r="AJF66" s="30"/>
      <c r="AJG66" s="43"/>
      <c r="AJH66" s="30"/>
      <c r="AJI66" s="66"/>
      <c r="AJJ66" s="67"/>
      <c r="AJK66" s="30"/>
      <c r="AJL66" s="30"/>
      <c r="AJM66" s="43"/>
      <c r="AJN66" s="30"/>
      <c r="AJO66" s="66"/>
      <c r="AJP66" s="67"/>
      <c r="AJQ66" s="30"/>
      <c r="AJR66" s="30"/>
      <c r="AJS66" s="43"/>
      <c r="AJT66" s="30"/>
      <c r="AJU66" s="66"/>
      <c r="AJV66" s="67"/>
      <c r="AJW66" s="30"/>
      <c r="AJX66" s="30"/>
      <c r="AJY66" s="43"/>
      <c r="AJZ66" s="30"/>
      <c r="AKA66" s="66"/>
      <c r="AKB66" s="67"/>
      <c r="AKC66" s="30"/>
      <c r="AKD66" s="30"/>
      <c r="AKE66" s="43"/>
      <c r="AKF66" s="30"/>
      <c r="AKG66" s="66"/>
      <c r="AKH66" s="67"/>
      <c r="AKI66" s="30"/>
      <c r="AKJ66" s="30"/>
      <c r="AKK66" s="43"/>
      <c r="AKL66" s="30"/>
      <c r="AKM66" s="66"/>
      <c r="AKN66" s="67"/>
      <c r="AKO66" s="30"/>
      <c r="AKP66" s="30"/>
      <c r="AKQ66" s="43"/>
      <c r="AKR66" s="30"/>
      <c r="AKS66" s="66"/>
      <c r="AKT66" s="67"/>
      <c r="AKU66" s="30"/>
      <c r="AKV66" s="30"/>
      <c r="AKW66" s="43"/>
      <c r="AKX66" s="30"/>
      <c r="AKY66" s="66"/>
      <c r="AKZ66" s="67"/>
      <c r="ALA66" s="30"/>
      <c r="ALB66" s="30"/>
      <c r="ALC66" s="43"/>
      <c r="ALD66" s="30"/>
      <c r="ALE66" s="66"/>
      <c r="ALF66" s="67"/>
      <c r="ALG66" s="30"/>
      <c r="ALH66" s="30"/>
      <c r="ALI66" s="43"/>
      <c r="ALJ66" s="30"/>
      <c r="ALK66" s="66"/>
      <c r="ALL66" s="67"/>
      <c r="ALM66" s="30"/>
      <c r="ALN66" s="30"/>
      <c r="ALO66" s="43"/>
      <c r="ALP66" s="30"/>
      <c r="ALQ66" s="66"/>
      <c r="ALR66" s="67"/>
      <c r="ALS66" s="30"/>
      <c r="ALT66" s="30"/>
      <c r="ALU66" s="43"/>
      <c r="ALV66" s="30"/>
      <c r="ALW66" s="66"/>
      <c r="ALX66" s="67"/>
      <c r="ALY66" s="30"/>
      <c r="ALZ66" s="30"/>
      <c r="AMA66" s="43"/>
      <c r="AMB66" s="30"/>
      <c r="AMC66" s="66"/>
      <c r="AMD66" s="67"/>
      <c r="AME66" s="30"/>
      <c r="AMF66" s="30"/>
      <c r="AMG66" s="43"/>
      <c r="AMH66" s="30"/>
      <c r="AMI66" s="66"/>
      <c r="AMJ66" s="67"/>
      <c r="AMK66" s="30"/>
      <c r="AML66" s="30"/>
      <c r="AMM66" s="43"/>
      <c r="AMN66" s="30"/>
      <c r="AMO66" s="66"/>
      <c r="AMP66" s="67"/>
      <c r="AMQ66" s="30"/>
      <c r="AMR66" s="30"/>
      <c r="AMS66" s="43"/>
      <c r="AMT66" s="30"/>
      <c r="AMU66" s="66"/>
      <c r="AMV66" s="67"/>
      <c r="AMW66" s="30"/>
      <c r="AMX66" s="30"/>
      <c r="AMY66" s="43"/>
      <c r="AMZ66" s="30"/>
      <c r="ANA66" s="66"/>
      <c r="ANB66" s="67"/>
      <c r="ANC66" s="30"/>
      <c r="AND66" s="30"/>
      <c r="ANE66" s="43"/>
      <c r="ANF66" s="30"/>
      <c r="ANG66" s="66"/>
      <c r="ANH66" s="67"/>
      <c r="ANI66" s="30"/>
      <c r="ANJ66" s="30"/>
      <c r="ANK66" s="43"/>
      <c r="ANL66" s="30"/>
      <c r="ANM66" s="66"/>
      <c r="ANN66" s="67"/>
      <c r="ANO66" s="30"/>
      <c r="ANP66" s="30"/>
      <c r="ANQ66" s="43"/>
      <c r="ANR66" s="30"/>
      <c r="ANS66" s="66"/>
      <c r="ANT66" s="67"/>
      <c r="ANU66" s="30"/>
      <c r="ANV66" s="30"/>
      <c r="ANW66" s="43"/>
      <c r="ANX66" s="30"/>
      <c r="ANY66" s="66"/>
      <c r="ANZ66" s="67"/>
      <c r="AOA66" s="30"/>
      <c r="AOB66" s="30"/>
      <c r="AOC66" s="43"/>
      <c r="AOD66" s="30"/>
      <c r="AOE66" s="66"/>
      <c r="AOF66" s="67"/>
      <c r="AOG66" s="30"/>
      <c r="AOH66" s="30"/>
      <c r="AOI66" s="43"/>
      <c r="AOJ66" s="30"/>
      <c r="AOK66" s="66"/>
      <c r="AOL66" s="67"/>
      <c r="AOM66" s="30"/>
      <c r="AON66" s="30"/>
      <c r="AOO66" s="43"/>
      <c r="AOP66" s="30"/>
      <c r="AOQ66" s="66"/>
      <c r="AOR66" s="67"/>
      <c r="AOS66" s="30"/>
      <c r="AOT66" s="30"/>
      <c r="AOU66" s="43"/>
      <c r="AOV66" s="30"/>
      <c r="AOW66" s="66"/>
      <c r="AOX66" s="67"/>
      <c r="AOY66" s="30"/>
      <c r="AOZ66" s="30"/>
      <c r="APA66" s="43"/>
      <c r="APB66" s="30"/>
      <c r="APC66" s="66"/>
      <c r="APD66" s="67"/>
      <c r="APE66" s="30"/>
      <c r="APF66" s="30"/>
      <c r="APG66" s="43"/>
      <c r="APH66" s="30"/>
      <c r="API66" s="66"/>
      <c r="APJ66" s="67"/>
      <c r="APK66" s="30"/>
      <c r="APL66" s="30"/>
      <c r="APM66" s="43"/>
      <c r="APN66" s="30"/>
      <c r="APO66" s="66"/>
      <c r="APP66" s="67"/>
      <c r="APQ66" s="30"/>
      <c r="APR66" s="30"/>
      <c r="APS66" s="43"/>
      <c r="APT66" s="30"/>
      <c r="APU66" s="66"/>
      <c r="APV66" s="67"/>
      <c r="APW66" s="30"/>
      <c r="APX66" s="30"/>
      <c r="APY66" s="43"/>
      <c r="APZ66" s="30"/>
      <c r="AQA66" s="66"/>
      <c r="AQB66" s="67"/>
      <c r="AQC66" s="30"/>
      <c r="AQD66" s="30"/>
      <c r="AQE66" s="43"/>
      <c r="AQF66" s="30"/>
      <c r="AQG66" s="66"/>
      <c r="AQH66" s="67"/>
      <c r="AQI66" s="30"/>
      <c r="AQJ66" s="30"/>
      <c r="AQK66" s="43"/>
      <c r="AQL66" s="30"/>
      <c r="AQM66" s="66"/>
      <c r="AQN66" s="67"/>
      <c r="AQO66" s="30"/>
      <c r="AQP66" s="30"/>
      <c r="AQQ66" s="43"/>
      <c r="AQR66" s="30"/>
      <c r="AQS66" s="66"/>
      <c r="AQT66" s="67"/>
      <c r="AQU66" s="30"/>
      <c r="AQV66" s="30"/>
      <c r="AQW66" s="43"/>
      <c r="AQX66" s="30"/>
      <c r="AQY66" s="66"/>
      <c r="AQZ66" s="67"/>
      <c r="ARA66" s="30"/>
      <c r="ARB66" s="30"/>
      <c r="ARC66" s="43"/>
      <c r="ARD66" s="30"/>
      <c r="ARE66" s="66"/>
      <c r="ARF66" s="67"/>
      <c r="ARG66" s="30"/>
      <c r="ARH66" s="30"/>
      <c r="ARI66" s="43"/>
      <c r="ARJ66" s="30"/>
      <c r="ARK66" s="66"/>
      <c r="ARL66" s="67"/>
      <c r="ARM66" s="30"/>
      <c r="ARN66" s="30"/>
      <c r="ARO66" s="43"/>
      <c r="ARP66" s="30"/>
      <c r="ARQ66" s="66"/>
      <c r="ARR66" s="67"/>
      <c r="ARS66" s="30"/>
      <c r="ART66" s="30"/>
      <c r="ARU66" s="43"/>
      <c r="ARV66" s="30"/>
      <c r="ARW66" s="66"/>
      <c r="ARX66" s="67"/>
      <c r="ARY66" s="30"/>
      <c r="ARZ66" s="30"/>
      <c r="ASA66" s="43"/>
      <c r="ASB66" s="30"/>
      <c r="ASC66" s="66"/>
      <c r="ASD66" s="67"/>
      <c r="ASE66" s="30"/>
      <c r="ASF66" s="30"/>
      <c r="ASG66" s="43"/>
      <c r="ASH66" s="30"/>
      <c r="ASI66" s="66"/>
      <c r="ASJ66" s="67"/>
      <c r="ASK66" s="30"/>
      <c r="ASL66" s="30"/>
      <c r="ASM66" s="43"/>
      <c r="ASN66" s="30"/>
      <c r="ASO66" s="66"/>
      <c r="ASP66" s="67"/>
      <c r="ASQ66" s="30"/>
      <c r="ASR66" s="30"/>
      <c r="ASS66" s="43"/>
      <c r="AST66" s="30"/>
      <c r="ASU66" s="66"/>
      <c r="ASV66" s="67"/>
      <c r="ASW66" s="30"/>
      <c r="ASX66" s="30"/>
      <c r="ASY66" s="43"/>
      <c r="ASZ66" s="30"/>
      <c r="ATA66" s="66"/>
      <c r="ATB66" s="67"/>
      <c r="ATC66" s="30"/>
      <c r="ATD66" s="30"/>
      <c r="ATE66" s="43"/>
      <c r="ATF66" s="30"/>
      <c r="ATG66" s="66"/>
      <c r="ATH66" s="67"/>
      <c r="ATI66" s="30"/>
      <c r="ATJ66" s="30"/>
      <c r="ATK66" s="43"/>
      <c r="ATL66" s="30"/>
      <c r="ATM66" s="66"/>
      <c r="ATN66" s="67"/>
      <c r="ATO66" s="30"/>
      <c r="ATP66" s="30"/>
      <c r="ATQ66" s="43"/>
      <c r="ATR66" s="30"/>
      <c r="ATS66" s="66"/>
      <c r="ATT66" s="67"/>
      <c r="ATU66" s="30"/>
      <c r="ATV66" s="30"/>
      <c r="ATW66" s="43"/>
      <c r="ATX66" s="30"/>
      <c r="ATY66" s="66"/>
      <c r="ATZ66" s="67"/>
      <c r="AUA66" s="30"/>
      <c r="AUB66" s="30"/>
      <c r="AUC66" s="43"/>
      <c r="AUD66" s="30"/>
      <c r="AUE66" s="66"/>
      <c r="AUF66" s="67"/>
      <c r="AUG66" s="30"/>
      <c r="AUH66" s="30"/>
      <c r="AUI66" s="43"/>
      <c r="AUJ66" s="30"/>
      <c r="AUK66" s="66"/>
      <c r="AUL66" s="67"/>
      <c r="AUM66" s="30"/>
      <c r="AUN66" s="30"/>
      <c r="AUO66" s="43"/>
      <c r="AUP66" s="30"/>
      <c r="AUQ66" s="66"/>
      <c r="AUR66" s="67"/>
      <c r="AUS66" s="30"/>
      <c r="AUT66" s="30"/>
      <c r="AUU66" s="43"/>
      <c r="AUV66" s="30"/>
      <c r="AUW66" s="66"/>
      <c r="AUX66" s="67"/>
      <c r="AUY66" s="30"/>
      <c r="AUZ66" s="30"/>
      <c r="AVA66" s="43"/>
      <c r="AVB66" s="30"/>
      <c r="AVC66" s="66"/>
      <c r="AVD66" s="67"/>
      <c r="AVE66" s="30"/>
      <c r="AVF66" s="30"/>
      <c r="AVG66" s="43"/>
      <c r="AVH66" s="30"/>
      <c r="AVI66" s="66"/>
      <c r="AVJ66" s="67"/>
      <c r="AVK66" s="30"/>
      <c r="AVL66" s="30"/>
      <c r="AVM66" s="43"/>
      <c r="AVN66" s="30"/>
      <c r="AVO66" s="66"/>
      <c r="AVP66" s="67"/>
      <c r="AVQ66" s="30"/>
      <c r="AVR66" s="30"/>
      <c r="AVS66" s="43"/>
      <c r="AVT66" s="30"/>
      <c r="AVU66" s="66"/>
      <c r="AVV66" s="67"/>
      <c r="AVW66" s="30"/>
      <c r="AVX66" s="30"/>
      <c r="AVY66" s="43"/>
      <c r="AVZ66" s="30"/>
      <c r="AWA66" s="66"/>
      <c r="AWB66" s="67"/>
      <c r="AWC66" s="30"/>
      <c r="AWD66" s="30"/>
      <c r="AWE66" s="43"/>
      <c r="AWF66" s="30"/>
      <c r="AWG66" s="66"/>
      <c r="AWH66" s="67"/>
      <c r="AWI66" s="30"/>
      <c r="AWJ66" s="30"/>
      <c r="AWK66" s="43"/>
      <c r="AWL66" s="30"/>
      <c r="AWM66" s="66"/>
      <c r="AWN66" s="67"/>
      <c r="AWO66" s="30"/>
      <c r="AWP66" s="30"/>
      <c r="AWQ66" s="43"/>
      <c r="AWR66" s="30"/>
      <c r="AWS66" s="66"/>
      <c r="AWT66" s="67"/>
      <c r="AWU66" s="30"/>
      <c r="AWV66" s="30"/>
      <c r="AWW66" s="43"/>
      <c r="AWX66" s="30"/>
      <c r="AWY66" s="66"/>
      <c r="AWZ66" s="67"/>
      <c r="AXA66" s="30"/>
      <c r="AXB66" s="30"/>
      <c r="AXC66" s="43"/>
      <c r="AXD66" s="30"/>
      <c r="AXE66" s="66"/>
      <c r="AXF66" s="67"/>
      <c r="AXG66" s="30"/>
      <c r="AXH66" s="30"/>
      <c r="AXI66" s="43"/>
      <c r="AXJ66" s="30"/>
      <c r="AXK66" s="66"/>
      <c r="AXL66" s="67"/>
      <c r="AXM66" s="30"/>
      <c r="AXN66" s="30"/>
      <c r="AXO66" s="43"/>
      <c r="AXP66" s="30"/>
      <c r="AXQ66" s="66"/>
      <c r="AXR66" s="67"/>
      <c r="AXS66" s="30"/>
      <c r="AXT66" s="30"/>
      <c r="AXU66" s="43"/>
      <c r="AXV66" s="30"/>
      <c r="AXW66" s="66"/>
      <c r="AXX66" s="67"/>
      <c r="AXY66" s="30"/>
      <c r="AXZ66" s="30"/>
      <c r="AYA66" s="43"/>
      <c r="AYB66" s="30"/>
      <c r="AYC66" s="66"/>
      <c r="AYD66" s="67"/>
      <c r="AYE66" s="30"/>
      <c r="AYF66" s="30"/>
      <c r="AYG66" s="43"/>
      <c r="AYH66" s="30"/>
      <c r="AYI66" s="66"/>
      <c r="AYJ66" s="67"/>
      <c r="AYK66" s="30"/>
      <c r="AYL66" s="30"/>
      <c r="AYM66" s="43"/>
      <c r="AYN66" s="30"/>
      <c r="AYO66" s="66"/>
      <c r="AYP66" s="67"/>
      <c r="AYQ66" s="30"/>
      <c r="AYR66" s="30"/>
      <c r="AYS66" s="43"/>
      <c r="AYT66" s="30"/>
      <c r="AYU66" s="66"/>
      <c r="AYV66" s="67"/>
      <c r="AYW66" s="30"/>
      <c r="AYX66" s="30"/>
      <c r="AYY66" s="43"/>
      <c r="AYZ66" s="30"/>
      <c r="AZA66" s="66"/>
      <c r="AZB66" s="67"/>
      <c r="AZC66" s="30"/>
      <c r="AZD66" s="30"/>
      <c r="AZE66" s="43"/>
      <c r="AZF66" s="30"/>
      <c r="AZG66" s="66"/>
      <c r="AZH66" s="67"/>
      <c r="AZI66" s="30"/>
      <c r="AZJ66" s="30"/>
      <c r="AZK66" s="43"/>
      <c r="AZL66" s="30"/>
      <c r="AZM66" s="66"/>
      <c r="AZN66" s="67"/>
      <c r="AZO66" s="30"/>
      <c r="AZP66" s="30"/>
      <c r="AZQ66" s="43"/>
      <c r="AZR66" s="30"/>
      <c r="AZS66" s="66"/>
      <c r="AZT66" s="67"/>
      <c r="AZU66" s="30"/>
      <c r="AZV66" s="30"/>
      <c r="AZW66" s="43"/>
      <c r="AZX66" s="30"/>
      <c r="AZY66" s="66"/>
      <c r="AZZ66" s="67"/>
      <c r="BAA66" s="30"/>
      <c r="BAB66" s="30"/>
      <c r="BAC66" s="43"/>
      <c r="BAD66" s="30"/>
      <c r="BAE66" s="66"/>
      <c r="BAF66" s="67"/>
      <c r="BAG66" s="30"/>
      <c r="BAH66" s="30"/>
      <c r="BAI66" s="43"/>
      <c r="BAJ66" s="30"/>
      <c r="BAK66" s="66"/>
      <c r="BAL66" s="67"/>
      <c r="BAM66" s="30"/>
      <c r="BAN66" s="30"/>
      <c r="BAO66" s="43"/>
      <c r="BAP66" s="30"/>
      <c r="BAQ66" s="66"/>
      <c r="BAR66" s="67"/>
      <c r="BAS66" s="30"/>
      <c r="BAT66" s="30"/>
      <c r="BAU66" s="43"/>
      <c r="BAV66" s="30"/>
      <c r="BAW66" s="66"/>
      <c r="BAX66" s="67"/>
      <c r="BAY66" s="30"/>
      <c r="BAZ66" s="30"/>
      <c r="BBA66" s="43"/>
      <c r="BBB66" s="30"/>
      <c r="BBC66" s="66"/>
      <c r="BBD66" s="67"/>
      <c r="BBE66" s="30"/>
      <c r="BBF66" s="30"/>
      <c r="BBG66" s="43"/>
      <c r="BBH66" s="30"/>
      <c r="BBI66" s="66"/>
      <c r="BBJ66" s="67"/>
      <c r="BBK66" s="30"/>
      <c r="BBL66" s="30"/>
      <c r="BBM66" s="43"/>
      <c r="BBN66" s="30"/>
      <c r="BBO66" s="66"/>
      <c r="BBP66" s="67"/>
      <c r="BBQ66" s="30"/>
      <c r="BBR66" s="30"/>
      <c r="BBS66" s="43"/>
      <c r="BBT66" s="30"/>
      <c r="BBU66" s="66"/>
      <c r="BBV66" s="67"/>
      <c r="BBW66" s="30"/>
      <c r="BBX66" s="30"/>
      <c r="BBY66" s="43"/>
      <c r="BBZ66" s="30"/>
      <c r="BCA66" s="66"/>
      <c r="BCB66" s="67"/>
      <c r="BCC66" s="30"/>
      <c r="BCD66" s="30"/>
      <c r="BCE66" s="43"/>
      <c r="BCF66" s="30"/>
      <c r="BCG66" s="66"/>
      <c r="BCH66" s="67"/>
      <c r="BCI66" s="30"/>
      <c r="BCJ66" s="30"/>
      <c r="BCK66" s="43"/>
      <c r="BCL66" s="30"/>
      <c r="BCM66" s="66"/>
      <c r="BCN66" s="67"/>
      <c r="BCO66" s="30"/>
      <c r="BCP66" s="30"/>
      <c r="BCQ66" s="43"/>
      <c r="BCR66" s="30"/>
      <c r="BCS66" s="66"/>
      <c r="BCT66" s="67"/>
      <c r="BCU66" s="30"/>
      <c r="BCV66" s="30"/>
      <c r="BCW66" s="43"/>
      <c r="BCX66" s="30"/>
      <c r="BCY66" s="66"/>
      <c r="BCZ66" s="67"/>
      <c r="BDA66" s="30"/>
      <c r="BDB66" s="30"/>
      <c r="BDC66" s="43"/>
      <c r="BDD66" s="30"/>
      <c r="BDE66" s="66"/>
      <c r="BDF66" s="67"/>
      <c r="BDG66" s="30"/>
      <c r="BDH66" s="30"/>
      <c r="BDI66" s="43"/>
      <c r="BDJ66" s="30"/>
      <c r="BDK66" s="66"/>
      <c r="BDL66" s="67"/>
      <c r="BDM66" s="30"/>
      <c r="BDN66" s="30"/>
      <c r="BDO66" s="43"/>
      <c r="BDP66" s="30"/>
      <c r="BDQ66" s="66"/>
      <c r="BDR66" s="67"/>
      <c r="BDS66" s="30"/>
      <c r="BDT66" s="30"/>
      <c r="BDU66" s="43"/>
      <c r="BDV66" s="30"/>
      <c r="BDW66" s="66"/>
      <c r="BDX66" s="67"/>
      <c r="BDY66" s="30"/>
      <c r="BDZ66" s="30"/>
      <c r="BEA66" s="43"/>
      <c r="BEB66" s="30"/>
      <c r="BEC66" s="66"/>
      <c r="BED66" s="67"/>
      <c r="BEE66" s="30"/>
      <c r="BEF66" s="30"/>
      <c r="BEG66" s="43"/>
      <c r="BEH66" s="30"/>
      <c r="BEI66" s="66"/>
      <c r="BEJ66" s="67"/>
      <c r="BEK66" s="30"/>
      <c r="BEL66" s="30"/>
      <c r="BEM66" s="43"/>
      <c r="BEN66" s="30"/>
      <c r="BEO66" s="66"/>
      <c r="BEP66" s="67"/>
      <c r="BEQ66" s="30"/>
      <c r="BER66" s="30"/>
      <c r="BES66" s="43"/>
      <c r="BET66" s="30"/>
      <c r="BEU66" s="66"/>
      <c r="BEV66" s="67"/>
      <c r="BEW66" s="30"/>
      <c r="BEX66" s="30"/>
      <c r="BEY66" s="43"/>
      <c r="BEZ66" s="30"/>
      <c r="BFA66" s="66"/>
      <c r="BFB66" s="67"/>
      <c r="BFC66" s="30"/>
      <c r="BFD66" s="30"/>
      <c r="BFE66" s="43"/>
      <c r="BFF66" s="30"/>
      <c r="BFG66" s="66"/>
      <c r="BFH66" s="67"/>
      <c r="BFI66" s="30"/>
      <c r="BFJ66" s="30"/>
      <c r="BFK66" s="43"/>
      <c r="BFL66" s="30"/>
      <c r="BFM66" s="66"/>
      <c r="BFN66" s="67"/>
      <c r="BFO66" s="30"/>
      <c r="BFP66" s="30"/>
      <c r="BFQ66" s="43"/>
      <c r="BFR66" s="30"/>
      <c r="BFS66" s="66"/>
      <c r="BFT66" s="67"/>
      <c r="BFU66" s="30"/>
      <c r="BFV66" s="30"/>
      <c r="BFW66" s="43"/>
      <c r="BFX66" s="30"/>
      <c r="BFY66" s="66"/>
      <c r="BFZ66" s="67"/>
      <c r="BGA66" s="30"/>
      <c r="BGB66" s="30"/>
      <c r="BGC66" s="43"/>
      <c r="BGD66" s="30"/>
      <c r="BGE66" s="66"/>
      <c r="BGF66" s="67"/>
      <c r="BGG66" s="30"/>
      <c r="BGH66" s="30"/>
      <c r="BGI66" s="43"/>
      <c r="BGJ66" s="30"/>
      <c r="BGK66" s="66"/>
      <c r="BGL66" s="67"/>
      <c r="BGM66" s="30"/>
      <c r="BGN66" s="30"/>
      <c r="BGO66" s="43"/>
      <c r="BGP66" s="30"/>
      <c r="BGQ66" s="66"/>
      <c r="BGR66" s="67"/>
      <c r="BGS66" s="30"/>
      <c r="BGT66" s="30"/>
      <c r="BGU66" s="43"/>
      <c r="BGV66" s="30"/>
      <c r="BGW66" s="66"/>
      <c r="BGX66" s="67"/>
      <c r="BGY66" s="30"/>
      <c r="BGZ66" s="30"/>
      <c r="BHA66" s="43"/>
      <c r="BHB66" s="30"/>
      <c r="BHC66" s="66"/>
      <c r="BHD66" s="67"/>
      <c r="BHE66" s="30"/>
      <c r="BHF66" s="30"/>
      <c r="BHG66" s="43"/>
      <c r="BHH66" s="30"/>
      <c r="BHI66" s="66"/>
      <c r="BHJ66" s="67"/>
      <c r="BHK66" s="30"/>
      <c r="BHL66" s="30"/>
      <c r="BHM66" s="43"/>
      <c r="BHN66" s="30"/>
      <c r="BHO66" s="66"/>
      <c r="BHP66" s="67"/>
      <c r="BHQ66" s="30"/>
      <c r="BHR66" s="30"/>
      <c r="BHS66" s="43"/>
      <c r="BHT66" s="30"/>
      <c r="BHU66" s="66"/>
      <c r="BHV66" s="67"/>
      <c r="BHW66" s="30"/>
      <c r="BHX66" s="30"/>
      <c r="BHY66" s="43"/>
      <c r="BHZ66" s="30"/>
      <c r="BIA66" s="66"/>
      <c r="BIB66" s="67"/>
      <c r="BIC66" s="30"/>
      <c r="BID66" s="30"/>
      <c r="BIE66" s="43"/>
      <c r="BIF66" s="30"/>
      <c r="BIG66" s="66"/>
      <c r="BIH66" s="67"/>
      <c r="BII66" s="30"/>
      <c r="BIJ66" s="30"/>
      <c r="BIK66" s="43"/>
      <c r="BIL66" s="30"/>
      <c r="BIM66" s="66"/>
      <c r="BIN66" s="67"/>
      <c r="BIO66" s="30"/>
      <c r="BIP66" s="30"/>
      <c r="BIQ66" s="43"/>
      <c r="BIR66" s="30"/>
      <c r="BIS66" s="66"/>
      <c r="BIT66" s="67"/>
      <c r="BIU66" s="30"/>
      <c r="BIV66" s="30"/>
      <c r="BIW66" s="43"/>
      <c r="BIX66" s="30"/>
      <c r="BIY66" s="66"/>
      <c r="BIZ66" s="67"/>
      <c r="BJA66" s="30"/>
      <c r="BJB66" s="30"/>
      <c r="BJC66" s="43"/>
      <c r="BJD66" s="30"/>
      <c r="BJE66" s="66"/>
      <c r="BJF66" s="67"/>
      <c r="BJG66" s="30"/>
      <c r="BJH66" s="30"/>
      <c r="BJI66" s="43"/>
      <c r="BJJ66" s="30"/>
      <c r="BJK66" s="66"/>
      <c r="BJL66" s="67"/>
      <c r="BJM66" s="30"/>
      <c r="BJN66" s="30"/>
      <c r="BJO66" s="43"/>
      <c r="BJP66" s="30"/>
      <c r="BJQ66" s="66"/>
      <c r="BJR66" s="67"/>
      <c r="BJS66" s="30"/>
      <c r="BJT66" s="30"/>
      <c r="BJU66" s="43"/>
      <c r="BJV66" s="30"/>
      <c r="BJW66" s="66"/>
      <c r="BJX66" s="67"/>
      <c r="BJY66" s="30"/>
      <c r="BJZ66" s="30"/>
      <c r="BKA66" s="43"/>
      <c r="BKB66" s="30"/>
      <c r="BKC66" s="66"/>
      <c r="BKD66" s="67"/>
      <c r="BKE66" s="30"/>
      <c r="BKF66" s="30"/>
      <c r="BKG66" s="43"/>
      <c r="BKH66" s="30"/>
      <c r="BKI66" s="66"/>
      <c r="BKJ66" s="67"/>
      <c r="BKK66" s="30"/>
      <c r="BKL66" s="30"/>
      <c r="BKM66" s="43"/>
      <c r="BKN66" s="30"/>
      <c r="BKO66" s="66"/>
      <c r="BKP66" s="67"/>
      <c r="BKQ66" s="30"/>
      <c r="BKR66" s="30"/>
      <c r="BKS66" s="43"/>
      <c r="BKT66" s="30"/>
      <c r="BKU66" s="66"/>
      <c r="BKV66" s="67"/>
      <c r="BKW66" s="30"/>
      <c r="BKX66" s="30"/>
      <c r="BKY66" s="43"/>
      <c r="BKZ66" s="30"/>
      <c r="BLA66" s="66"/>
      <c r="BLB66" s="67"/>
      <c r="BLC66" s="30"/>
      <c r="BLD66" s="30"/>
      <c r="BLE66" s="43"/>
      <c r="BLF66" s="30"/>
      <c r="BLG66" s="66"/>
      <c r="BLH66" s="67"/>
      <c r="BLI66" s="30"/>
      <c r="BLJ66" s="30"/>
      <c r="BLK66" s="43"/>
      <c r="BLL66" s="30"/>
      <c r="BLM66" s="66"/>
      <c r="BLN66" s="67"/>
      <c r="BLO66" s="30"/>
      <c r="BLP66" s="30"/>
      <c r="BLQ66" s="43"/>
      <c r="BLR66" s="30"/>
      <c r="BLS66" s="66"/>
      <c r="BLT66" s="67"/>
      <c r="BLU66" s="30"/>
      <c r="BLV66" s="30"/>
      <c r="BLW66" s="43"/>
      <c r="BLX66" s="30"/>
      <c r="BLY66" s="66"/>
      <c r="BLZ66" s="67"/>
      <c r="BMA66" s="30"/>
      <c r="BMB66" s="30"/>
      <c r="BMC66" s="43"/>
      <c r="BMD66" s="30"/>
      <c r="BME66" s="66"/>
      <c r="BMF66" s="67"/>
      <c r="BMG66" s="30"/>
      <c r="BMH66" s="30"/>
      <c r="BMI66" s="43"/>
      <c r="BMJ66" s="30"/>
      <c r="BMK66" s="66"/>
      <c r="BML66" s="67"/>
      <c r="BMM66" s="30"/>
      <c r="BMN66" s="30"/>
      <c r="BMO66" s="43"/>
      <c r="BMP66" s="30"/>
      <c r="BMQ66" s="66"/>
      <c r="BMR66" s="67"/>
      <c r="BMS66" s="30"/>
      <c r="BMT66" s="30"/>
      <c r="BMU66" s="43"/>
      <c r="BMV66" s="30"/>
      <c r="BMW66" s="66"/>
      <c r="BMX66" s="67"/>
      <c r="BMY66" s="30"/>
      <c r="BMZ66" s="30"/>
      <c r="BNA66" s="43"/>
      <c r="BNB66" s="30"/>
      <c r="BNC66" s="66"/>
      <c r="BND66" s="67"/>
      <c r="BNE66" s="30"/>
      <c r="BNF66" s="30"/>
      <c r="BNG66" s="43"/>
      <c r="BNH66" s="30"/>
      <c r="BNI66" s="66"/>
      <c r="BNJ66" s="67"/>
      <c r="BNK66" s="30"/>
      <c r="BNL66" s="30"/>
      <c r="BNM66" s="43"/>
      <c r="BNN66" s="30"/>
      <c r="BNO66" s="66"/>
      <c r="BNP66" s="67"/>
      <c r="BNQ66" s="30"/>
      <c r="BNR66" s="30"/>
      <c r="BNS66" s="43"/>
      <c r="BNT66" s="30"/>
      <c r="BNU66" s="66"/>
      <c r="BNV66" s="67"/>
      <c r="BNW66" s="30"/>
      <c r="BNX66" s="30"/>
      <c r="BNY66" s="43"/>
      <c r="BNZ66" s="30"/>
      <c r="BOA66" s="66"/>
      <c r="BOB66" s="67"/>
      <c r="BOC66" s="30"/>
      <c r="BOD66" s="30"/>
      <c r="BOE66" s="43"/>
      <c r="BOF66" s="30"/>
      <c r="BOG66" s="66"/>
      <c r="BOH66" s="67"/>
      <c r="BOI66" s="30"/>
      <c r="BOJ66" s="30"/>
      <c r="BOK66" s="43"/>
      <c r="BOL66" s="30"/>
      <c r="BOM66" s="66"/>
      <c r="BON66" s="67"/>
      <c r="BOO66" s="30"/>
      <c r="BOP66" s="30"/>
      <c r="BOQ66" s="43"/>
      <c r="BOR66" s="30"/>
      <c r="BOS66" s="66"/>
      <c r="BOT66" s="67"/>
      <c r="BOU66" s="30"/>
      <c r="BOV66" s="30"/>
      <c r="BOW66" s="43"/>
      <c r="BOX66" s="30"/>
      <c r="BOY66" s="66"/>
      <c r="BOZ66" s="67"/>
      <c r="BPA66" s="30"/>
      <c r="BPB66" s="30"/>
      <c r="BPC66" s="43"/>
      <c r="BPD66" s="30"/>
      <c r="BPE66" s="66"/>
      <c r="BPF66" s="67"/>
      <c r="BPG66" s="30"/>
      <c r="BPH66" s="30"/>
      <c r="BPI66" s="43"/>
      <c r="BPJ66" s="30"/>
      <c r="BPK66" s="66"/>
      <c r="BPL66" s="67"/>
      <c r="BPM66" s="30"/>
      <c r="BPN66" s="30"/>
      <c r="BPO66" s="43"/>
      <c r="BPP66" s="30"/>
      <c r="BPQ66" s="66"/>
      <c r="BPR66" s="67"/>
      <c r="BPS66" s="30"/>
      <c r="BPT66" s="30"/>
      <c r="BPU66" s="43"/>
      <c r="BPV66" s="30"/>
      <c r="BPW66" s="66"/>
      <c r="BPX66" s="67"/>
      <c r="BPY66" s="30"/>
      <c r="BPZ66" s="30"/>
      <c r="BQA66" s="43"/>
      <c r="BQB66" s="30"/>
      <c r="BQC66" s="66"/>
      <c r="BQD66" s="67"/>
      <c r="BQE66" s="30"/>
      <c r="BQF66" s="30"/>
      <c r="BQG66" s="43"/>
      <c r="BQH66" s="30"/>
      <c r="BQI66" s="66"/>
      <c r="BQJ66" s="67"/>
      <c r="BQK66" s="30"/>
      <c r="BQL66" s="30"/>
      <c r="BQM66" s="43"/>
      <c r="BQN66" s="30"/>
      <c r="BQO66" s="66"/>
      <c r="BQP66" s="67"/>
      <c r="BQQ66" s="30"/>
      <c r="BQR66" s="30"/>
      <c r="BQS66" s="43"/>
      <c r="BQT66" s="30"/>
      <c r="BQU66" s="66"/>
      <c r="BQV66" s="67"/>
      <c r="BQW66" s="30"/>
      <c r="BQX66" s="30"/>
      <c r="BQY66" s="43"/>
      <c r="BQZ66" s="30"/>
      <c r="BRA66" s="66"/>
      <c r="BRB66" s="67"/>
      <c r="BRC66" s="30"/>
      <c r="BRD66" s="30"/>
      <c r="BRE66" s="43"/>
      <c r="BRF66" s="30"/>
      <c r="BRG66" s="66"/>
      <c r="BRH66" s="67"/>
      <c r="BRI66" s="30"/>
      <c r="BRJ66" s="30"/>
      <c r="BRK66" s="43"/>
      <c r="BRL66" s="30"/>
      <c r="BRM66" s="66"/>
      <c r="BRN66" s="67"/>
      <c r="BRO66" s="30"/>
      <c r="BRP66" s="30"/>
      <c r="BRQ66" s="43"/>
      <c r="BRR66" s="30"/>
      <c r="BRS66" s="66"/>
      <c r="BRT66" s="67"/>
      <c r="BRU66" s="30"/>
      <c r="BRV66" s="30"/>
      <c r="BRW66" s="43"/>
      <c r="BRX66" s="30"/>
      <c r="BRY66" s="66"/>
      <c r="BRZ66" s="67"/>
      <c r="BSA66" s="30"/>
      <c r="BSB66" s="30"/>
      <c r="BSC66" s="43"/>
      <c r="BSD66" s="30"/>
      <c r="BSE66" s="66"/>
      <c r="BSF66" s="67"/>
      <c r="BSG66" s="30"/>
      <c r="BSH66" s="30"/>
      <c r="BSI66" s="43"/>
      <c r="BSJ66" s="30"/>
      <c r="BSK66" s="66"/>
      <c r="BSL66" s="67"/>
      <c r="BSM66" s="30"/>
      <c r="BSN66" s="30"/>
      <c r="BSO66" s="43"/>
      <c r="BSP66" s="30"/>
      <c r="BSQ66" s="66"/>
      <c r="BSR66" s="67"/>
      <c r="BSS66" s="30"/>
      <c r="BST66" s="30"/>
      <c r="BSU66" s="43"/>
      <c r="BSV66" s="30"/>
      <c r="BSW66" s="66"/>
      <c r="BSX66" s="67"/>
      <c r="BSY66" s="30"/>
      <c r="BSZ66" s="30"/>
      <c r="BTA66" s="43"/>
      <c r="BTB66" s="30"/>
      <c r="BTC66" s="66"/>
      <c r="BTD66" s="67"/>
      <c r="BTE66" s="30"/>
      <c r="BTF66" s="30"/>
      <c r="BTG66" s="43"/>
      <c r="BTH66" s="30"/>
      <c r="BTI66" s="66"/>
      <c r="BTJ66" s="67"/>
      <c r="BTK66" s="30"/>
      <c r="BTL66" s="30"/>
      <c r="BTM66" s="43"/>
      <c r="BTN66" s="30"/>
      <c r="BTO66" s="66"/>
      <c r="BTP66" s="67"/>
      <c r="BTQ66" s="30"/>
      <c r="BTR66" s="30"/>
      <c r="BTS66" s="43"/>
      <c r="BTT66" s="30"/>
      <c r="BTU66" s="66"/>
      <c r="BTV66" s="67"/>
      <c r="BTW66" s="30"/>
      <c r="BTX66" s="30"/>
      <c r="BTY66" s="43"/>
      <c r="BTZ66" s="30"/>
      <c r="BUA66" s="66"/>
      <c r="BUB66" s="67"/>
      <c r="BUC66" s="30"/>
      <c r="BUD66" s="30"/>
      <c r="BUE66" s="43"/>
      <c r="BUF66" s="30"/>
      <c r="BUG66" s="66"/>
      <c r="BUH66" s="67"/>
      <c r="BUI66" s="30"/>
      <c r="BUJ66" s="30"/>
      <c r="BUK66" s="43"/>
      <c r="BUL66" s="30"/>
      <c r="BUM66" s="66"/>
      <c r="BUN66" s="67"/>
      <c r="BUO66" s="30"/>
      <c r="BUP66" s="30"/>
      <c r="BUQ66" s="43"/>
      <c r="BUR66" s="30"/>
      <c r="BUS66" s="66"/>
      <c r="BUT66" s="67"/>
      <c r="BUU66" s="30"/>
      <c r="BUV66" s="30"/>
      <c r="BUW66" s="43"/>
      <c r="BUX66" s="30"/>
      <c r="BUY66" s="66"/>
      <c r="BUZ66" s="67"/>
      <c r="BVA66" s="30"/>
      <c r="BVB66" s="30"/>
      <c r="BVC66" s="43"/>
      <c r="BVD66" s="30"/>
      <c r="BVE66" s="66"/>
      <c r="BVF66" s="67"/>
      <c r="BVG66" s="30"/>
      <c r="BVH66" s="30"/>
      <c r="BVI66" s="43"/>
      <c r="BVJ66" s="30"/>
      <c r="BVK66" s="66"/>
      <c r="BVL66" s="67"/>
      <c r="BVM66" s="30"/>
      <c r="BVN66" s="30"/>
      <c r="BVO66" s="43"/>
      <c r="BVP66" s="30"/>
      <c r="BVQ66" s="66"/>
      <c r="BVR66" s="67"/>
      <c r="BVS66" s="30"/>
      <c r="BVT66" s="30"/>
      <c r="BVU66" s="43"/>
      <c r="BVV66" s="30"/>
      <c r="BVW66" s="66"/>
      <c r="BVX66" s="67"/>
      <c r="BVY66" s="30"/>
      <c r="BVZ66" s="30"/>
      <c r="BWA66" s="43"/>
      <c r="BWB66" s="30"/>
      <c r="BWC66" s="66"/>
      <c r="BWD66" s="67"/>
      <c r="BWE66" s="30"/>
      <c r="BWF66" s="30"/>
      <c r="BWG66" s="43"/>
      <c r="BWH66" s="30"/>
      <c r="BWI66" s="66"/>
      <c r="BWJ66" s="67"/>
      <c r="BWK66" s="30"/>
      <c r="BWL66" s="30"/>
      <c r="BWM66" s="43"/>
      <c r="BWN66" s="30"/>
      <c r="BWO66" s="66"/>
      <c r="BWP66" s="67"/>
      <c r="BWQ66" s="30"/>
      <c r="BWR66" s="30"/>
      <c r="BWS66" s="43"/>
      <c r="BWT66" s="30"/>
      <c r="BWU66" s="66"/>
      <c r="BWV66" s="67"/>
      <c r="BWW66" s="30"/>
      <c r="BWX66" s="30"/>
      <c r="BWY66" s="43"/>
      <c r="BWZ66" s="30"/>
      <c r="BXA66" s="66"/>
      <c r="BXB66" s="67"/>
      <c r="BXC66" s="30"/>
      <c r="BXD66" s="30"/>
      <c r="BXE66" s="43"/>
      <c r="BXF66" s="30"/>
      <c r="BXG66" s="66"/>
      <c r="BXH66" s="67"/>
      <c r="BXI66" s="30"/>
      <c r="BXJ66" s="30"/>
      <c r="BXK66" s="43"/>
      <c r="BXL66" s="30"/>
      <c r="BXM66" s="66"/>
      <c r="BXN66" s="67"/>
      <c r="BXO66" s="30"/>
      <c r="BXP66" s="30"/>
      <c r="BXQ66" s="43"/>
      <c r="BXR66" s="30"/>
      <c r="BXS66" s="66"/>
      <c r="BXT66" s="67"/>
      <c r="BXU66" s="30"/>
      <c r="BXV66" s="30"/>
      <c r="BXW66" s="43"/>
      <c r="BXX66" s="30"/>
      <c r="BXY66" s="66"/>
      <c r="BXZ66" s="67"/>
      <c r="BYA66" s="30"/>
      <c r="BYB66" s="30"/>
      <c r="BYC66" s="43"/>
      <c r="BYD66" s="30"/>
      <c r="BYE66" s="66"/>
      <c r="BYF66" s="67"/>
      <c r="BYG66" s="30"/>
      <c r="BYH66" s="30"/>
      <c r="BYI66" s="43"/>
      <c r="BYJ66" s="30"/>
      <c r="BYK66" s="66"/>
      <c r="BYL66" s="67"/>
      <c r="BYM66" s="30"/>
      <c r="BYN66" s="30"/>
      <c r="BYO66" s="43"/>
      <c r="BYP66" s="30"/>
      <c r="BYQ66" s="66"/>
      <c r="BYR66" s="67"/>
      <c r="BYS66" s="30"/>
      <c r="BYT66" s="30"/>
      <c r="BYU66" s="43"/>
      <c r="BYV66" s="30"/>
      <c r="BYW66" s="66"/>
      <c r="BYX66" s="67"/>
      <c r="BYY66" s="30"/>
      <c r="BYZ66" s="30"/>
      <c r="BZA66" s="43"/>
      <c r="BZB66" s="30"/>
      <c r="BZC66" s="66"/>
      <c r="BZD66" s="67"/>
      <c r="BZE66" s="30"/>
      <c r="BZF66" s="30"/>
      <c r="BZG66" s="43"/>
      <c r="BZH66" s="30"/>
      <c r="BZI66" s="66"/>
      <c r="BZJ66" s="67"/>
      <c r="BZK66" s="30"/>
      <c r="BZL66" s="30"/>
      <c r="BZM66" s="43"/>
      <c r="BZN66" s="30"/>
      <c r="BZO66" s="66"/>
      <c r="BZP66" s="67"/>
      <c r="BZQ66" s="30"/>
      <c r="BZR66" s="30"/>
      <c r="BZS66" s="43"/>
      <c r="BZT66" s="30"/>
      <c r="BZU66" s="66"/>
      <c r="BZV66" s="67"/>
      <c r="BZW66" s="30"/>
      <c r="BZX66" s="30"/>
      <c r="BZY66" s="43"/>
      <c r="BZZ66" s="30"/>
      <c r="CAA66" s="66"/>
      <c r="CAB66" s="67"/>
      <c r="CAC66" s="30"/>
      <c r="CAD66" s="30"/>
      <c r="CAE66" s="43"/>
      <c r="CAF66" s="30"/>
      <c r="CAG66" s="66"/>
      <c r="CAH66" s="67"/>
      <c r="CAI66" s="30"/>
      <c r="CAJ66" s="30"/>
      <c r="CAK66" s="43"/>
      <c r="CAL66" s="30"/>
      <c r="CAM66" s="66"/>
      <c r="CAN66" s="67"/>
      <c r="CAO66" s="30"/>
      <c r="CAP66" s="30"/>
      <c r="CAQ66" s="43"/>
      <c r="CAR66" s="30"/>
      <c r="CAS66" s="66"/>
      <c r="CAT66" s="67"/>
      <c r="CAU66" s="30"/>
      <c r="CAV66" s="30"/>
      <c r="CAW66" s="43"/>
      <c r="CAX66" s="30"/>
      <c r="CAY66" s="66"/>
      <c r="CAZ66" s="67"/>
      <c r="CBA66" s="30"/>
      <c r="CBB66" s="30"/>
      <c r="CBC66" s="43"/>
      <c r="CBD66" s="30"/>
      <c r="CBE66" s="66"/>
      <c r="CBF66" s="67"/>
      <c r="CBG66" s="30"/>
      <c r="CBH66" s="30"/>
      <c r="CBI66" s="43"/>
      <c r="CBJ66" s="30"/>
      <c r="CBK66" s="66"/>
      <c r="CBL66" s="67"/>
      <c r="CBM66" s="30"/>
      <c r="CBN66" s="30"/>
      <c r="CBO66" s="43"/>
      <c r="CBP66" s="30"/>
      <c r="CBQ66" s="66"/>
      <c r="CBR66" s="67"/>
      <c r="CBS66" s="30"/>
      <c r="CBT66" s="30"/>
      <c r="CBU66" s="43"/>
      <c r="CBV66" s="30"/>
      <c r="CBW66" s="66"/>
      <c r="CBX66" s="67"/>
      <c r="CBY66" s="30"/>
      <c r="CBZ66" s="30"/>
      <c r="CCA66" s="43"/>
      <c r="CCB66" s="30"/>
      <c r="CCC66" s="66"/>
      <c r="CCD66" s="67"/>
      <c r="CCE66" s="30"/>
      <c r="CCF66" s="30"/>
      <c r="CCG66" s="43"/>
      <c r="CCH66" s="30"/>
      <c r="CCI66" s="66"/>
      <c r="CCJ66" s="67"/>
      <c r="CCK66" s="30"/>
      <c r="CCL66" s="30"/>
      <c r="CCM66" s="43"/>
      <c r="CCN66" s="30"/>
      <c r="CCO66" s="66"/>
      <c r="CCP66" s="67"/>
      <c r="CCQ66" s="30"/>
      <c r="CCR66" s="30"/>
      <c r="CCS66" s="43"/>
      <c r="CCT66" s="30"/>
      <c r="CCU66" s="66"/>
      <c r="CCV66" s="67"/>
      <c r="CCW66" s="30"/>
      <c r="CCX66" s="30"/>
      <c r="CCY66" s="43"/>
      <c r="CCZ66" s="30"/>
      <c r="CDA66" s="66"/>
      <c r="CDB66" s="67"/>
      <c r="CDC66" s="30"/>
      <c r="CDD66" s="30"/>
      <c r="CDE66" s="43"/>
      <c r="CDF66" s="30"/>
      <c r="CDG66" s="66"/>
      <c r="CDH66" s="67"/>
      <c r="CDI66" s="30"/>
      <c r="CDJ66" s="30"/>
      <c r="CDK66" s="43"/>
      <c r="CDL66" s="30"/>
      <c r="CDM66" s="66"/>
      <c r="CDN66" s="67"/>
      <c r="CDO66" s="30"/>
      <c r="CDP66" s="30"/>
      <c r="CDQ66" s="43"/>
      <c r="CDR66" s="30"/>
      <c r="CDS66" s="66"/>
      <c r="CDT66" s="67"/>
      <c r="CDU66" s="30"/>
      <c r="CDV66" s="30"/>
      <c r="CDW66" s="43"/>
      <c r="CDX66" s="30"/>
      <c r="CDY66" s="66"/>
      <c r="CDZ66" s="67"/>
      <c r="CEA66" s="30"/>
      <c r="CEB66" s="30"/>
      <c r="CEC66" s="43"/>
      <c r="CED66" s="30"/>
      <c r="CEE66" s="66"/>
      <c r="CEF66" s="67"/>
      <c r="CEG66" s="30"/>
      <c r="CEH66" s="30"/>
      <c r="CEI66" s="43"/>
      <c r="CEJ66" s="30"/>
      <c r="CEK66" s="66"/>
      <c r="CEL66" s="67"/>
      <c r="CEM66" s="30"/>
      <c r="CEN66" s="30"/>
      <c r="CEO66" s="43"/>
      <c r="CEP66" s="30"/>
      <c r="CEQ66" s="66"/>
      <c r="CER66" s="67"/>
      <c r="CES66" s="30"/>
      <c r="CET66" s="30"/>
      <c r="CEU66" s="43"/>
      <c r="CEV66" s="30"/>
      <c r="CEW66" s="66"/>
      <c r="CEX66" s="67"/>
      <c r="CEY66" s="30"/>
      <c r="CEZ66" s="30"/>
      <c r="CFA66" s="43"/>
      <c r="CFB66" s="30"/>
      <c r="CFC66" s="66"/>
      <c r="CFD66" s="67"/>
      <c r="CFE66" s="30"/>
      <c r="CFF66" s="30"/>
      <c r="CFG66" s="43"/>
      <c r="CFH66" s="30"/>
      <c r="CFI66" s="66"/>
      <c r="CFJ66" s="67"/>
      <c r="CFK66" s="30"/>
      <c r="CFL66" s="30"/>
      <c r="CFM66" s="43"/>
      <c r="CFN66" s="30"/>
      <c r="CFO66" s="66"/>
      <c r="CFP66" s="67"/>
      <c r="CFQ66" s="30"/>
      <c r="CFR66" s="30"/>
      <c r="CFS66" s="43"/>
      <c r="CFT66" s="30"/>
      <c r="CFU66" s="66"/>
      <c r="CFV66" s="67"/>
      <c r="CFW66" s="30"/>
      <c r="CFX66" s="30"/>
      <c r="CFY66" s="43"/>
      <c r="CFZ66" s="30"/>
      <c r="CGA66" s="66"/>
      <c r="CGB66" s="67"/>
      <c r="CGC66" s="30"/>
      <c r="CGD66" s="30"/>
      <c r="CGE66" s="43"/>
      <c r="CGF66" s="30"/>
      <c r="CGG66" s="66"/>
      <c r="CGH66" s="67"/>
      <c r="CGI66" s="30"/>
      <c r="CGJ66" s="30"/>
      <c r="CGK66" s="43"/>
      <c r="CGL66" s="30"/>
      <c r="CGM66" s="66"/>
      <c r="CGN66" s="67"/>
      <c r="CGO66" s="30"/>
      <c r="CGP66" s="30"/>
      <c r="CGQ66" s="43"/>
      <c r="CGR66" s="30"/>
      <c r="CGS66" s="66"/>
      <c r="CGT66" s="67"/>
      <c r="CGU66" s="30"/>
      <c r="CGV66" s="30"/>
      <c r="CGW66" s="43"/>
      <c r="CGX66" s="30"/>
      <c r="CGY66" s="66"/>
      <c r="CGZ66" s="67"/>
      <c r="CHA66" s="30"/>
      <c r="CHB66" s="30"/>
      <c r="CHC66" s="43"/>
      <c r="CHD66" s="30"/>
      <c r="CHE66" s="66"/>
      <c r="CHF66" s="67"/>
      <c r="CHG66" s="30"/>
      <c r="CHH66" s="30"/>
      <c r="CHI66" s="43"/>
      <c r="CHJ66" s="30"/>
      <c r="CHK66" s="66"/>
      <c r="CHL66" s="67"/>
      <c r="CHM66" s="30"/>
      <c r="CHN66" s="30"/>
      <c r="CHO66" s="43"/>
      <c r="CHP66" s="30"/>
      <c r="CHQ66" s="66"/>
      <c r="CHR66" s="67"/>
      <c r="CHS66" s="30"/>
      <c r="CHT66" s="30"/>
      <c r="CHU66" s="43"/>
      <c r="CHV66" s="30"/>
      <c r="CHW66" s="66"/>
      <c r="CHX66" s="67"/>
      <c r="CHY66" s="30"/>
      <c r="CHZ66" s="30"/>
      <c r="CIA66" s="43"/>
      <c r="CIB66" s="30"/>
      <c r="CIC66" s="66"/>
      <c r="CID66" s="67"/>
      <c r="CIE66" s="30"/>
      <c r="CIF66" s="30"/>
      <c r="CIG66" s="43"/>
      <c r="CIH66" s="30"/>
      <c r="CII66" s="66"/>
      <c r="CIJ66" s="67"/>
      <c r="CIK66" s="30"/>
      <c r="CIL66" s="30"/>
      <c r="CIM66" s="43"/>
      <c r="CIN66" s="30"/>
      <c r="CIO66" s="66"/>
      <c r="CIP66" s="67"/>
      <c r="CIQ66" s="30"/>
      <c r="CIR66" s="30"/>
      <c r="CIS66" s="43"/>
      <c r="CIT66" s="30"/>
      <c r="CIU66" s="66"/>
      <c r="CIV66" s="67"/>
      <c r="CIW66" s="30"/>
      <c r="CIX66" s="30"/>
      <c r="CIY66" s="43"/>
      <c r="CIZ66" s="30"/>
      <c r="CJA66" s="66"/>
      <c r="CJB66" s="67"/>
      <c r="CJC66" s="30"/>
      <c r="CJD66" s="30"/>
      <c r="CJE66" s="43"/>
      <c r="CJF66" s="30"/>
      <c r="CJG66" s="66"/>
      <c r="CJH66" s="67"/>
      <c r="CJI66" s="30"/>
      <c r="CJJ66" s="30"/>
      <c r="CJK66" s="43"/>
      <c r="CJL66" s="30"/>
      <c r="CJM66" s="66"/>
      <c r="CJN66" s="67"/>
      <c r="CJO66" s="30"/>
      <c r="CJP66" s="30"/>
      <c r="CJQ66" s="43"/>
      <c r="CJR66" s="30"/>
      <c r="CJS66" s="66"/>
      <c r="CJT66" s="67"/>
      <c r="CJU66" s="30"/>
      <c r="CJV66" s="30"/>
      <c r="CJW66" s="43"/>
      <c r="CJX66" s="30"/>
      <c r="CJY66" s="66"/>
      <c r="CJZ66" s="67"/>
      <c r="CKA66" s="30"/>
      <c r="CKB66" s="30"/>
      <c r="CKC66" s="43"/>
      <c r="CKD66" s="30"/>
      <c r="CKE66" s="66"/>
      <c r="CKF66" s="67"/>
      <c r="CKG66" s="30"/>
      <c r="CKH66" s="30"/>
      <c r="CKI66" s="43"/>
      <c r="CKJ66" s="30"/>
      <c r="CKK66" s="66"/>
      <c r="CKL66" s="67"/>
      <c r="CKM66" s="30"/>
      <c r="CKN66" s="30"/>
      <c r="CKO66" s="43"/>
      <c r="CKP66" s="30"/>
      <c r="CKQ66" s="66"/>
      <c r="CKR66" s="67"/>
      <c r="CKS66" s="30"/>
      <c r="CKT66" s="30"/>
      <c r="CKU66" s="43"/>
      <c r="CKV66" s="30"/>
      <c r="CKW66" s="66"/>
      <c r="CKX66" s="67"/>
      <c r="CKY66" s="30"/>
      <c r="CKZ66" s="30"/>
      <c r="CLA66" s="43"/>
      <c r="CLB66" s="30"/>
      <c r="CLC66" s="66"/>
      <c r="CLD66" s="67"/>
      <c r="CLE66" s="30"/>
      <c r="CLF66" s="30"/>
      <c r="CLG66" s="43"/>
      <c r="CLH66" s="30"/>
      <c r="CLI66" s="66"/>
      <c r="CLJ66" s="67"/>
      <c r="CLK66" s="30"/>
      <c r="CLL66" s="30"/>
      <c r="CLM66" s="43"/>
      <c r="CLN66" s="30"/>
      <c r="CLO66" s="66"/>
      <c r="CLP66" s="67"/>
      <c r="CLQ66" s="30"/>
      <c r="CLR66" s="30"/>
      <c r="CLS66" s="43"/>
      <c r="CLT66" s="30"/>
      <c r="CLU66" s="66"/>
      <c r="CLV66" s="67"/>
      <c r="CLW66" s="30"/>
      <c r="CLX66" s="30"/>
      <c r="CLY66" s="43"/>
      <c r="CLZ66" s="30"/>
      <c r="CMA66" s="66"/>
      <c r="CMB66" s="67"/>
      <c r="CMC66" s="30"/>
      <c r="CMD66" s="30"/>
      <c r="CME66" s="43"/>
      <c r="CMF66" s="30"/>
      <c r="CMG66" s="66"/>
      <c r="CMH66" s="67"/>
      <c r="CMI66" s="30"/>
      <c r="CMJ66" s="30"/>
      <c r="CMK66" s="43"/>
      <c r="CML66" s="30"/>
      <c r="CMM66" s="66"/>
      <c r="CMN66" s="67"/>
      <c r="CMO66" s="30"/>
      <c r="CMP66" s="30"/>
      <c r="CMQ66" s="43"/>
      <c r="CMR66" s="30"/>
      <c r="CMS66" s="66"/>
      <c r="CMT66" s="67"/>
      <c r="CMU66" s="30"/>
      <c r="CMV66" s="30"/>
      <c r="CMW66" s="43"/>
      <c r="CMX66" s="30"/>
      <c r="CMY66" s="66"/>
      <c r="CMZ66" s="67"/>
      <c r="CNA66" s="30"/>
      <c r="CNB66" s="30"/>
      <c r="CNC66" s="43"/>
      <c r="CND66" s="30"/>
      <c r="CNE66" s="66"/>
      <c r="CNF66" s="67"/>
      <c r="CNG66" s="30"/>
      <c r="CNH66" s="30"/>
      <c r="CNI66" s="43"/>
      <c r="CNJ66" s="30"/>
      <c r="CNK66" s="66"/>
      <c r="CNL66" s="67"/>
      <c r="CNM66" s="30"/>
      <c r="CNN66" s="30"/>
      <c r="CNO66" s="43"/>
      <c r="CNP66" s="30"/>
      <c r="CNQ66" s="66"/>
      <c r="CNR66" s="67"/>
      <c r="CNS66" s="30"/>
      <c r="CNT66" s="30"/>
      <c r="CNU66" s="43"/>
      <c r="CNV66" s="30"/>
      <c r="CNW66" s="66"/>
      <c r="CNX66" s="67"/>
      <c r="CNY66" s="30"/>
      <c r="CNZ66" s="30"/>
      <c r="COA66" s="43"/>
      <c r="COB66" s="30"/>
      <c r="COC66" s="66"/>
      <c r="COD66" s="67"/>
      <c r="COE66" s="30"/>
      <c r="COF66" s="30"/>
      <c r="COG66" s="43"/>
      <c r="COH66" s="30"/>
      <c r="COI66" s="66"/>
      <c r="COJ66" s="67"/>
      <c r="COK66" s="30"/>
      <c r="COL66" s="30"/>
      <c r="COM66" s="43"/>
      <c r="CON66" s="30"/>
      <c r="COO66" s="66"/>
      <c r="COP66" s="67"/>
      <c r="COQ66" s="30"/>
      <c r="COR66" s="30"/>
      <c r="COS66" s="43"/>
      <c r="COT66" s="30"/>
      <c r="COU66" s="66"/>
      <c r="COV66" s="67"/>
      <c r="COW66" s="30"/>
      <c r="COX66" s="30"/>
      <c r="COY66" s="43"/>
      <c r="COZ66" s="30"/>
      <c r="CPA66" s="66"/>
      <c r="CPB66" s="67"/>
      <c r="CPC66" s="30"/>
      <c r="CPD66" s="30"/>
      <c r="CPE66" s="43"/>
      <c r="CPF66" s="30"/>
      <c r="CPG66" s="66"/>
      <c r="CPH66" s="67"/>
      <c r="CPI66" s="30"/>
      <c r="CPJ66" s="30"/>
      <c r="CPK66" s="43"/>
      <c r="CPL66" s="30"/>
      <c r="CPM66" s="66"/>
      <c r="CPN66" s="67"/>
      <c r="CPO66" s="30"/>
      <c r="CPP66" s="30"/>
      <c r="CPQ66" s="43"/>
      <c r="CPR66" s="30"/>
      <c r="CPS66" s="66"/>
      <c r="CPT66" s="67"/>
      <c r="CPU66" s="30"/>
      <c r="CPV66" s="30"/>
      <c r="CPW66" s="43"/>
      <c r="CPX66" s="30"/>
      <c r="CPY66" s="66"/>
      <c r="CPZ66" s="67"/>
      <c r="CQA66" s="30"/>
      <c r="CQB66" s="30"/>
      <c r="CQC66" s="43"/>
      <c r="CQD66" s="30"/>
      <c r="CQE66" s="66"/>
      <c r="CQF66" s="67"/>
      <c r="CQG66" s="30"/>
      <c r="CQH66" s="30"/>
      <c r="CQI66" s="43"/>
      <c r="CQJ66" s="30"/>
      <c r="CQK66" s="66"/>
      <c r="CQL66" s="67"/>
      <c r="CQM66" s="30"/>
      <c r="CQN66" s="30"/>
      <c r="CQO66" s="43"/>
      <c r="CQP66" s="30"/>
      <c r="CQQ66" s="66"/>
      <c r="CQR66" s="67"/>
      <c r="CQS66" s="30"/>
      <c r="CQT66" s="30"/>
      <c r="CQU66" s="43"/>
      <c r="CQV66" s="30"/>
      <c r="CQW66" s="66"/>
      <c r="CQX66" s="67"/>
      <c r="CQY66" s="30"/>
      <c r="CQZ66" s="30"/>
      <c r="CRA66" s="43"/>
      <c r="CRB66" s="30"/>
      <c r="CRC66" s="66"/>
      <c r="CRD66" s="67"/>
      <c r="CRE66" s="30"/>
      <c r="CRF66" s="30"/>
      <c r="CRG66" s="43"/>
      <c r="CRH66" s="30"/>
      <c r="CRI66" s="66"/>
      <c r="CRJ66" s="67"/>
      <c r="CRK66" s="30"/>
      <c r="CRL66" s="30"/>
      <c r="CRM66" s="43"/>
      <c r="CRN66" s="30"/>
      <c r="CRO66" s="66"/>
      <c r="CRP66" s="67"/>
      <c r="CRQ66" s="30"/>
      <c r="CRR66" s="30"/>
      <c r="CRS66" s="43"/>
      <c r="CRT66" s="30"/>
      <c r="CRU66" s="66"/>
      <c r="CRV66" s="67"/>
      <c r="CRW66" s="30"/>
      <c r="CRX66" s="30"/>
      <c r="CRY66" s="43"/>
      <c r="CRZ66" s="30"/>
      <c r="CSA66" s="66"/>
      <c r="CSB66" s="67"/>
      <c r="CSC66" s="30"/>
      <c r="CSD66" s="30"/>
      <c r="CSE66" s="43"/>
      <c r="CSF66" s="30"/>
      <c r="CSG66" s="66"/>
      <c r="CSH66" s="67"/>
      <c r="CSI66" s="30"/>
      <c r="CSJ66" s="30"/>
      <c r="CSK66" s="43"/>
      <c r="CSL66" s="30"/>
      <c r="CSM66" s="66"/>
      <c r="CSN66" s="67"/>
      <c r="CSO66" s="30"/>
      <c r="CSP66" s="30"/>
      <c r="CSQ66" s="43"/>
      <c r="CSR66" s="30"/>
      <c r="CSS66" s="66"/>
      <c r="CST66" s="67"/>
      <c r="CSU66" s="30"/>
      <c r="CSV66" s="30"/>
      <c r="CSW66" s="43"/>
      <c r="CSX66" s="30"/>
      <c r="CSY66" s="66"/>
      <c r="CSZ66" s="67"/>
      <c r="CTA66" s="30"/>
      <c r="CTB66" s="30"/>
      <c r="CTC66" s="43"/>
      <c r="CTD66" s="30"/>
      <c r="CTE66" s="66"/>
      <c r="CTF66" s="67"/>
      <c r="CTG66" s="30"/>
      <c r="CTH66" s="30"/>
      <c r="CTI66" s="43"/>
      <c r="CTJ66" s="30"/>
      <c r="CTK66" s="66"/>
      <c r="CTL66" s="67"/>
      <c r="CTM66" s="30"/>
      <c r="CTN66" s="30"/>
      <c r="CTO66" s="43"/>
      <c r="CTP66" s="30"/>
      <c r="CTQ66" s="66"/>
      <c r="CTR66" s="67"/>
      <c r="CTS66" s="30"/>
      <c r="CTT66" s="30"/>
      <c r="CTU66" s="43"/>
      <c r="CTV66" s="30"/>
      <c r="CTW66" s="66"/>
      <c r="CTX66" s="67"/>
      <c r="CTY66" s="30"/>
      <c r="CTZ66" s="30"/>
      <c r="CUA66" s="43"/>
      <c r="CUB66" s="30"/>
      <c r="CUC66" s="66"/>
      <c r="CUD66" s="67"/>
      <c r="CUE66" s="30"/>
      <c r="CUF66" s="30"/>
      <c r="CUG66" s="43"/>
      <c r="CUH66" s="30"/>
      <c r="CUI66" s="66"/>
      <c r="CUJ66" s="67"/>
      <c r="CUK66" s="30"/>
      <c r="CUL66" s="30"/>
      <c r="CUM66" s="43"/>
      <c r="CUN66" s="30"/>
      <c r="CUO66" s="66"/>
      <c r="CUP66" s="67"/>
      <c r="CUQ66" s="30"/>
      <c r="CUR66" s="30"/>
      <c r="CUS66" s="43"/>
      <c r="CUT66" s="30"/>
      <c r="CUU66" s="66"/>
      <c r="CUV66" s="67"/>
      <c r="CUW66" s="30"/>
      <c r="CUX66" s="30"/>
      <c r="CUY66" s="43"/>
      <c r="CUZ66" s="30"/>
      <c r="CVA66" s="66"/>
      <c r="CVB66" s="67"/>
      <c r="CVC66" s="30"/>
      <c r="CVD66" s="30"/>
      <c r="CVE66" s="43"/>
      <c r="CVF66" s="30"/>
      <c r="CVG66" s="66"/>
      <c r="CVH66" s="67"/>
      <c r="CVI66" s="30"/>
      <c r="CVJ66" s="30"/>
      <c r="CVK66" s="43"/>
      <c r="CVL66" s="30"/>
      <c r="CVM66" s="66"/>
      <c r="CVN66" s="67"/>
      <c r="CVO66" s="30"/>
      <c r="CVP66" s="30"/>
      <c r="CVQ66" s="43"/>
      <c r="CVR66" s="30"/>
      <c r="CVS66" s="66"/>
      <c r="CVT66" s="67"/>
      <c r="CVU66" s="30"/>
      <c r="CVV66" s="30"/>
      <c r="CVW66" s="43"/>
      <c r="CVX66" s="30"/>
      <c r="CVY66" s="66"/>
      <c r="CVZ66" s="67"/>
      <c r="CWA66" s="30"/>
      <c r="CWB66" s="30"/>
      <c r="CWC66" s="43"/>
      <c r="CWD66" s="30"/>
      <c r="CWE66" s="66"/>
      <c r="CWF66" s="67"/>
      <c r="CWG66" s="30"/>
      <c r="CWH66" s="30"/>
      <c r="CWI66" s="43"/>
      <c r="CWJ66" s="30"/>
      <c r="CWK66" s="66"/>
      <c r="CWL66" s="67"/>
      <c r="CWM66" s="30"/>
      <c r="CWN66" s="30"/>
      <c r="CWO66" s="43"/>
      <c r="CWP66" s="30"/>
      <c r="CWQ66" s="66"/>
      <c r="CWR66" s="67"/>
      <c r="CWS66" s="30"/>
      <c r="CWT66" s="30"/>
      <c r="CWU66" s="43"/>
      <c r="CWV66" s="30"/>
      <c r="CWW66" s="66"/>
      <c r="CWX66" s="67"/>
      <c r="CWY66" s="30"/>
      <c r="CWZ66" s="30"/>
      <c r="CXA66" s="43"/>
      <c r="CXB66" s="30"/>
      <c r="CXC66" s="66"/>
      <c r="CXD66" s="67"/>
      <c r="CXE66" s="30"/>
      <c r="CXF66" s="30"/>
      <c r="CXG66" s="43"/>
      <c r="CXH66" s="30"/>
      <c r="CXI66" s="66"/>
      <c r="CXJ66" s="67"/>
      <c r="CXK66" s="30"/>
      <c r="CXL66" s="30"/>
      <c r="CXM66" s="43"/>
      <c r="CXN66" s="30"/>
      <c r="CXO66" s="66"/>
      <c r="CXP66" s="67"/>
      <c r="CXQ66" s="30"/>
      <c r="CXR66" s="30"/>
      <c r="CXS66" s="43"/>
      <c r="CXT66" s="30"/>
      <c r="CXU66" s="66"/>
      <c r="CXV66" s="67"/>
      <c r="CXW66" s="30"/>
      <c r="CXX66" s="30"/>
      <c r="CXY66" s="43"/>
      <c r="CXZ66" s="30"/>
      <c r="CYA66" s="66"/>
      <c r="CYB66" s="67"/>
      <c r="CYC66" s="30"/>
      <c r="CYD66" s="30"/>
      <c r="CYE66" s="43"/>
      <c r="CYF66" s="30"/>
      <c r="CYG66" s="66"/>
      <c r="CYH66" s="67"/>
      <c r="CYI66" s="30"/>
      <c r="CYJ66" s="30"/>
      <c r="CYK66" s="43"/>
      <c r="CYL66" s="30"/>
      <c r="CYM66" s="66"/>
      <c r="CYN66" s="67"/>
      <c r="CYO66" s="30"/>
      <c r="CYP66" s="30"/>
      <c r="CYQ66" s="43"/>
      <c r="CYR66" s="30"/>
      <c r="CYS66" s="66"/>
      <c r="CYT66" s="67"/>
      <c r="CYU66" s="30"/>
      <c r="CYV66" s="30"/>
      <c r="CYW66" s="43"/>
      <c r="CYX66" s="30"/>
      <c r="CYY66" s="66"/>
      <c r="CYZ66" s="67"/>
      <c r="CZA66" s="30"/>
      <c r="CZB66" s="30"/>
      <c r="CZC66" s="43"/>
      <c r="CZD66" s="30"/>
      <c r="CZE66" s="66"/>
      <c r="CZF66" s="67"/>
      <c r="CZG66" s="30"/>
      <c r="CZH66" s="30"/>
      <c r="CZI66" s="43"/>
      <c r="CZJ66" s="30"/>
      <c r="CZK66" s="66"/>
      <c r="CZL66" s="67"/>
      <c r="CZM66" s="30"/>
      <c r="CZN66" s="30"/>
      <c r="CZO66" s="43"/>
      <c r="CZP66" s="30"/>
      <c r="CZQ66" s="66"/>
      <c r="CZR66" s="67"/>
      <c r="CZS66" s="30"/>
      <c r="CZT66" s="30"/>
      <c r="CZU66" s="43"/>
      <c r="CZV66" s="30"/>
      <c r="CZW66" s="66"/>
      <c r="CZX66" s="67"/>
      <c r="CZY66" s="30"/>
      <c r="CZZ66" s="30"/>
      <c r="DAA66" s="43"/>
      <c r="DAB66" s="30"/>
      <c r="DAC66" s="66"/>
      <c r="DAD66" s="67"/>
      <c r="DAE66" s="30"/>
      <c r="DAF66" s="30"/>
      <c r="DAG66" s="43"/>
      <c r="DAH66" s="30"/>
      <c r="DAI66" s="66"/>
      <c r="DAJ66" s="67"/>
      <c r="DAK66" s="30"/>
      <c r="DAL66" s="30"/>
      <c r="DAM66" s="43"/>
      <c r="DAN66" s="30"/>
      <c r="DAO66" s="66"/>
      <c r="DAP66" s="67"/>
      <c r="DAQ66" s="30"/>
      <c r="DAR66" s="30"/>
      <c r="DAS66" s="43"/>
      <c r="DAT66" s="30"/>
      <c r="DAU66" s="66"/>
      <c r="DAV66" s="67"/>
      <c r="DAW66" s="30"/>
      <c r="DAX66" s="30"/>
      <c r="DAY66" s="43"/>
      <c r="DAZ66" s="30"/>
      <c r="DBA66" s="66"/>
      <c r="DBB66" s="67"/>
      <c r="DBC66" s="30"/>
      <c r="DBD66" s="30"/>
      <c r="DBE66" s="43"/>
      <c r="DBF66" s="30"/>
      <c r="DBG66" s="66"/>
      <c r="DBH66" s="67"/>
      <c r="DBI66" s="30"/>
      <c r="DBJ66" s="30"/>
      <c r="DBK66" s="43"/>
      <c r="DBL66" s="30"/>
      <c r="DBM66" s="66"/>
      <c r="DBN66" s="67"/>
      <c r="DBO66" s="30"/>
      <c r="DBP66" s="30"/>
      <c r="DBQ66" s="43"/>
      <c r="DBR66" s="30"/>
      <c r="DBS66" s="66"/>
      <c r="DBT66" s="67"/>
      <c r="DBU66" s="30"/>
      <c r="DBV66" s="30"/>
      <c r="DBW66" s="43"/>
      <c r="DBX66" s="30"/>
      <c r="DBY66" s="66"/>
      <c r="DBZ66" s="67"/>
      <c r="DCA66" s="30"/>
      <c r="DCB66" s="30"/>
      <c r="DCC66" s="43"/>
      <c r="DCD66" s="30"/>
      <c r="DCE66" s="66"/>
      <c r="DCF66" s="67"/>
      <c r="DCG66" s="30"/>
      <c r="DCH66" s="30"/>
      <c r="DCI66" s="43"/>
      <c r="DCJ66" s="30"/>
      <c r="DCK66" s="66"/>
      <c r="DCL66" s="67"/>
      <c r="DCM66" s="30"/>
      <c r="DCN66" s="30"/>
      <c r="DCO66" s="43"/>
      <c r="DCP66" s="30"/>
      <c r="DCQ66" s="66"/>
      <c r="DCR66" s="67"/>
      <c r="DCS66" s="30"/>
      <c r="DCT66" s="30"/>
      <c r="DCU66" s="43"/>
      <c r="DCV66" s="30"/>
      <c r="DCW66" s="66"/>
      <c r="DCX66" s="67"/>
      <c r="DCY66" s="30"/>
      <c r="DCZ66" s="30"/>
      <c r="DDA66" s="43"/>
      <c r="DDB66" s="30"/>
      <c r="DDC66" s="66"/>
      <c r="DDD66" s="67"/>
      <c r="DDE66" s="30"/>
      <c r="DDF66" s="30"/>
      <c r="DDG66" s="43"/>
      <c r="DDH66" s="30"/>
      <c r="DDI66" s="66"/>
      <c r="DDJ66" s="67"/>
      <c r="DDK66" s="30"/>
      <c r="DDL66" s="30"/>
      <c r="DDM66" s="43"/>
      <c r="DDN66" s="30"/>
      <c r="DDO66" s="66"/>
      <c r="DDP66" s="67"/>
      <c r="DDQ66" s="30"/>
      <c r="DDR66" s="30"/>
      <c r="DDS66" s="43"/>
      <c r="DDT66" s="30"/>
      <c r="DDU66" s="66"/>
      <c r="DDV66" s="67"/>
      <c r="DDW66" s="30"/>
      <c r="DDX66" s="30"/>
      <c r="DDY66" s="43"/>
      <c r="DDZ66" s="30"/>
      <c r="DEA66" s="66"/>
      <c r="DEB66" s="67"/>
      <c r="DEC66" s="30"/>
      <c r="DED66" s="30"/>
      <c r="DEE66" s="43"/>
      <c r="DEF66" s="30"/>
      <c r="DEG66" s="66"/>
      <c r="DEH66" s="67"/>
      <c r="DEI66" s="30"/>
      <c r="DEJ66" s="30"/>
      <c r="DEK66" s="43"/>
      <c r="DEL66" s="30"/>
      <c r="DEM66" s="66"/>
      <c r="DEN66" s="67"/>
      <c r="DEO66" s="30"/>
      <c r="DEP66" s="30"/>
      <c r="DEQ66" s="43"/>
      <c r="DER66" s="30"/>
      <c r="DES66" s="66"/>
      <c r="DET66" s="67"/>
      <c r="DEU66" s="30"/>
      <c r="DEV66" s="30"/>
      <c r="DEW66" s="43"/>
      <c r="DEX66" s="30"/>
      <c r="DEY66" s="66"/>
      <c r="DEZ66" s="67"/>
      <c r="DFA66" s="30"/>
      <c r="DFB66" s="30"/>
      <c r="DFC66" s="43"/>
      <c r="DFD66" s="30"/>
      <c r="DFE66" s="66"/>
      <c r="DFF66" s="67"/>
      <c r="DFG66" s="30"/>
      <c r="DFH66" s="30"/>
      <c r="DFI66" s="43"/>
      <c r="DFJ66" s="30"/>
      <c r="DFK66" s="66"/>
      <c r="DFL66" s="67"/>
      <c r="DFM66" s="30"/>
      <c r="DFN66" s="30"/>
      <c r="DFO66" s="43"/>
      <c r="DFP66" s="30"/>
      <c r="DFQ66" s="66"/>
      <c r="DFR66" s="67"/>
      <c r="DFS66" s="30"/>
      <c r="DFT66" s="30"/>
      <c r="DFU66" s="43"/>
      <c r="DFV66" s="30"/>
      <c r="DFW66" s="66"/>
      <c r="DFX66" s="67"/>
      <c r="DFY66" s="30"/>
      <c r="DFZ66" s="30"/>
      <c r="DGA66" s="43"/>
      <c r="DGB66" s="30"/>
      <c r="DGC66" s="66"/>
      <c r="DGD66" s="67"/>
      <c r="DGE66" s="30"/>
      <c r="DGF66" s="30"/>
      <c r="DGG66" s="43"/>
      <c r="DGH66" s="30"/>
      <c r="DGI66" s="66"/>
      <c r="DGJ66" s="67"/>
      <c r="DGK66" s="30"/>
      <c r="DGL66" s="30"/>
      <c r="DGM66" s="43"/>
      <c r="DGN66" s="30"/>
      <c r="DGO66" s="66"/>
      <c r="DGP66" s="67"/>
      <c r="DGQ66" s="30"/>
      <c r="DGR66" s="30"/>
      <c r="DGS66" s="43"/>
      <c r="DGT66" s="30"/>
      <c r="DGU66" s="66"/>
      <c r="DGV66" s="67"/>
      <c r="DGW66" s="30"/>
      <c r="DGX66" s="30"/>
      <c r="DGY66" s="43"/>
      <c r="DGZ66" s="30"/>
      <c r="DHA66" s="66"/>
      <c r="DHB66" s="67"/>
      <c r="DHC66" s="30"/>
      <c r="DHD66" s="30"/>
      <c r="DHE66" s="43"/>
      <c r="DHF66" s="30"/>
      <c r="DHG66" s="66"/>
      <c r="DHH66" s="67"/>
      <c r="DHI66" s="30"/>
      <c r="DHJ66" s="30"/>
      <c r="DHK66" s="43"/>
      <c r="DHL66" s="30"/>
      <c r="DHM66" s="66"/>
      <c r="DHN66" s="67"/>
      <c r="DHO66" s="30"/>
      <c r="DHP66" s="30"/>
      <c r="DHQ66" s="43"/>
      <c r="DHR66" s="30"/>
      <c r="DHS66" s="66"/>
      <c r="DHT66" s="67"/>
      <c r="DHU66" s="30"/>
      <c r="DHV66" s="30"/>
      <c r="DHW66" s="43"/>
      <c r="DHX66" s="30"/>
      <c r="DHY66" s="66"/>
      <c r="DHZ66" s="67"/>
      <c r="DIA66" s="30"/>
      <c r="DIB66" s="30"/>
      <c r="DIC66" s="43"/>
      <c r="DID66" s="30"/>
      <c r="DIE66" s="66"/>
      <c r="DIF66" s="67"/>
      <c r="DIG66" s="30"/>
      <c r="DIH66" s="30"/>
      <c r="DII66" s="43"/>
      <c r="DIJ66" s="30"/>
      <c r="DIK66" s="66"/>
      <c r="DIL66" s="67"/>
      <c r="DIM66" s="30"/>
      <c r="DIN66" s="30"/>
      <c r="DIO66" s="43"/>
      <c r="DIP66" s="30"/>
      <c r="DIQ66" s="66"/>
      <c r="DIR66" s="67"/>
      <c r="DIS66" s="30"/>
      <c r="DIT66" s="30"/>
      <c r="DIU66" s="43"/>
      <c r="DIV66" s="30"/>
      <c r="DIW66" s="66"/>
      <c r="DIX66" s="67"/>
      <c r="DIY66" s="30"/>
      <c r="DIZ66" s="30"/>
      <c r="DJA66" s="43"/>
      <c r="DJB66" s="30"/>
      <c r="DJC66" s="66"/>
      <c r="DJD66" s="67"/>
      <c r="DJE66" s="30"/>
      <c r="DJF66" s="30"/>
      <c r="DJG66" s="43"/>
      <c r="DJH66" s="30"/>
      <c r="DJI66" s="66"/>
      <c r="DJJ66" s="67"/>
      <c r="DJK66" s="30"/>
      <c r="DJL66" s="30"/>
      <c r="DJM66" s="43"/>
      <c r="DJN66" s="30"/>
      <c r="DJO66" s="66"/>
      <c r="DJP66" s="67"/>
      <c r="DJQ66" s="30"/>
      <c r="DJR66" s="30"/>
      <c r="DJS66" s="43"/>
      <c r="DJT66" s="30"/>
      <c r="DJU66" s="66"/>
      <c r="DJV66" s="67"/>
      <c r="DJW66" s="30"/>
      <c r="DJX66" s="30"/>
      <c r="DJY66" s="43"/>
      <c r="DJZ66" s="30"/>
      <c r="DKA66" s="66"/>
      <c r="DKB66" s="67"/>
      <c r="DKC66" s="30"/>
      <c r="DKD66" s="30"/>
      <c r="DKE66" s="43"/>
      <c r="DKF66" s="30"/>
      <c r="DKG66" s="66"/>
      <c r="DKH66" s="67"/>
      <c r="DKI66" s="30"/>
      <c r="DKJ66" s="30"/>
      <c r="DKK66" s="43"/>
      <c r="DKL66" s="30"/>
      <c r="DKM66" s="66"/>
      <c r="DKN66" s="67"/>
      <c r="DKO66" s="30"/>
      <c r="DKP66" s="30"/>
      <c r="DKQ66" s="43"/>
      <c r="DKR66" s="30"/>
      <c r="DKS66" s="66"/>
      <c r="DKT66" s="67"/>
      <c r="DKU66" s="30"/>
      <c r="DKV66" s="30"/>
      <c r="DKW66" s="43"/>
      <c r="DKX66" s="30"/>
      <c r="DKY66" s="66"/>
      <c r="DKZ66" s="67"/>
      <c r="DLA66" s="30"/>
      <c r="DLB66" s="30"/>
      <c r="DLC66" s="43"/>
      <c r="DLD66" s="30"/>
      <c r="DLE66" s="66"/>
      <c r="DLF66" s="67"/>
      <c r="DLG66" s="30"/>
      <c r="DLH66" s="30"/>
      <c r="DLI66" s="43"/>
      <c r="DLJ66" s="30"/>
      <c r="DLK66" s="66"/>
      <c r="DLL66" s="67"/>
      <c r="DLM66" s="30"/>
      <c r="DLN66" s="30"/>
      <c r="DLO66" s="43"/>
      <c r="DLP66" s="30"/>
      <c r="DLQ66" s="66"/>
      <c r="DLR66" s="67"/>
      <c r="DLS66" s="30"/>
      <c r="DLT66" s="30"/>
      <c r="DLU66" s="43"/>
      <c r="DLV66" s="30"/>
      <c r="DLW66" s="66"/>
      <c r="DLX66" s="67"/>
      <c r="DLY66" s="30"/>
      <c r="DLZ66" s="30"/>
      <c r="DMA66" s="43"/>
      <c r="DMB66" s="30"/>
      <c r="DMC66" s="66"/>
      <c r="DMD66" s="67"/>
      <c r="DME66" s="30"/>
      <c r="DMF66" s="30"/>
      <c r="DMG66" s="43"/>
      <c r="DMH66" s="30"/>
      <c r="DMI66" s="66"/>
      <c r="DMJ66" s="67"/>
      <c r="DMK66" s="30"/>
      <c r="DML66" s="30"/>
      <c r="DMM66" s="43"/>
      <c r="DMN66" s="30"/>
      <c r="DMO66" s="66"/>
      <c r="DMP66" s="67"/>
      <c r="DMQ66" s="30"/>
      <c r="DMR66" s="30"/>
      <c r="DMS66" s="43"/>
      <c r="DMT66" s="30"/>
      <c r="DMU66" s="66"/>
      <c r="DMV66" s="67"/>
      <c r="DMW66" s="30"/>
      <c r="DMX66" s="30"/>
      <c r="DMY66" s="43"/>
      <c r="DMZ66" s="30"/>
      <c r="DNA66" s="66"/>
      <c r="DNB66" s="67"/>
      <c r="DNC66" s="30"/>
      <c r="DND66" s="30"/>
      <c r="DNE66" s="43"/>
      <c r="DNF66" s="30"/>
      <c r="DNG66" s="66"/>
      <c r="DNH66" s="67"/>
      <c r="DNI66" s="30"/>
      <c r="DNJ66" s="30"/>
      <c r="DNK66" s="43"/>
      <c r="DNL66" s="30"/>
      <c r="DNM66" s="66"/>
      <c r="DNN66" s="67"/>
      <c r="DNO66" s="30"/>
      <c r="DNP66" s="30"/>
      <c r="DNQ66" s="43"/>
      <c r="DNR66" s="30"/>
      <c r="DNS66" s="66"/>
      <c r="DNT66" s="67"/>
      <c r="DNU66" s="30"/>
      <c r="DNV66" s="30"/>
      <c r="DNW66" s="43"/>
      <c r="DNX66" s="30"/>
      <c r="DNY66" s="66"/>
      <c r="DNZ66" s="67"/>
      <c r="DOA66" s="30"/>
      <c r="DOB66" s="30"/>
      <c r="DOC66" s="43"/>
      <c r="DOD66" s="30"/>
      <c r="DOE66" s="66"/>
      <c r="DOF66" s="67"/>
      <c r="DOG66" s="30"/>
      <c r="DOH66" s="30"/>
      <c r="DOI66" s="43"/>
      <c r="DOJ66" s="30"/>
      <c r="DOK66" s="66"/>
      <c r="DOL66" s="67"/>
      <c r="DOM66" s="30"/>
      <c r="DON66" s="30"/>
      <c r="DOO66" s="43"/>
      <c r="DOP66" s="30"/>
      <c r="DOQ66" s="66"/>
      <c r="DOR66" s="67"/>
      <c r="DOS66" s="30"/>
      <c r="DOT66" s="30"/>
      <c r="DOU66" s="43"/>
      <c r="DOV66" s="30"/>
      <c r="DOW66" s="66"/>
      <c r="DOX66" s="67"/>
      <c r="DOY66" s="30"/>
      <c r="DOZ66" s="30"/>
      <c r="DPA66" s="43"/>
      <c r="DPB66" s="30"/>
      <c r="DPC66" s="66"/>
      <c r="DPD66" s="67"/>
      <c r="DPE66" s="30"/>
      <c r="DPF66" s="30"/>
      <c r="DPG66" s="43"/>
      <c r="DPH66" s="30"/>
      <c r="DPI66" s="66"/>
      <c r="DPJ66" s="67"/>
      <c r="DPK66" s="30"/>
      <c r="DPL66" s="30"/>
      <c r="DPM66" s="43"/>
      <c r="DPN66" s="30"/>
      <c r="DPO66" s="66"/>
      <c r="DPP66" s="67"/>
      <c r="DPQ66" s="30"/>
      <c r="DPR66" s="30"/>
      <c r="DPS66" s="43"/>
      <c r="DPT66" s="30"/>
      <c r="DPU66" s="66"/>
      <c r="DPV66" s="67"/>
      <c r="DPW66" s="30"/>
      <c r="DPX66" s="30"/>
      <c r="DPY66" s="43"/>
      <c r="DPZ66" s="30"/>
      <c r="DQA66" s="66"/>
      <c r="DQB66" s="67"/>
      <c r="DQC66" s="30"/>
      <c r="DQD66" s="30"/>
      <c r="DQE66" s="43"/>
      <c r="DQF66" s="30"/>
      <c r="DQG66" s="66"/>
      <c r="DQH66" s="67"/>
      <c r="DQI66" s="30"/>
      <c r="DQJ66" s="30"/>
      <c r="DQK66" s="43"/>
      <c r="DQL66" s="30"/>
      <c r="DQM66" s="66"/>
      <c r="DQN66" s="67"/>
      <c r="DQO66" s="30"/>
      <c r="DQP66" s="30"/>
      <c r="DQQ66" s="43"/>
      <c r="DQR66" s="30"/>
      <c r="DQS66" s="66"/>
      <c r="DQT66" s="67"/>
      <c r="DQU66" s="30"/>
      <c r="DQV66" s="30"/>
      <c r="DQW66" s="43"/>
      <c r="DQX66" s="30"/>
      <c r="DQY66" s="66"/>
      <c r="DQZ66" s="67"/>
      <c r="DRA66" s="30"/>
      <c r="DRB66" s="30"/>
      <c r="DRC66" s="43"/>
      <c r="DRD66" s="30"/>
      <c r="DRE66" s="66"/>
      <c r="DRF66" s="67"/>
      <c r="DRG66" s="30"/>
      <c r="DRH66" s="30"/>
      <c r="DRI66" s="43"/>
      <c r="DRJ66" s="30"/>
      <c r="DRK66" s="66"/>
      <c r="DRL66" s="67"/>
      <c r="DRM66" s="30"/>
      <c r="DRN66" s="30"/>
      <c r="DRO66" s="43"/>
      <c r="DRP66" s="30"/>
      <c r="DRQ66" s="66"/>
      <c r="DRR66" s="67"/>
      <c r="DRS66" s="30"/>
      <c r="DRT66" s="30"/>
      <c r="DRU66" s="43"/>
      <c r="DRV66" s="30"/>
      <c r="DRW66" s="66"/>
      <c r="DRX66" s="67"/>
      <c r="DRY66" s="30"/>
      <c r="DRZ66" s="30"/>
      <c r="DSA66" s="43"/>
      <c r="DSB66" s="30"/>
      <c r="DSC66" s="66"/>
      <c r="DSD66" s="67"/>
      <c r="DSE66" s="30"/>
      <c r="DSF66" s="30"/>
      <c r="DSG66" s="43"/>
      <c r="DSH66" s="30"/>
      <c r="DSI66" s="66"/>
      <c r="DSJ66" s="67"/>
      <c r="DSK66" s="30"/>
      <c r="DSL66" s="30"/>
      <c r="DSM66" s="43"/>
      <c r="DSN66" s="30"/>
      <c r="DSO66" s="66"/>
      <c r="DSP66" s="67"/>
      <c r="DSQ66" s="30"/>
      <c r="DSR66" s="30"/>
      <c r="DSS66" s="43"/>
      <c r="DST66" s="30"/>
      <c r="DSU66" s="66"/>
      <c r="DSV66" s="67"/>
      <c r="DSW66" s="30"/>
      <c r="DSX66" s="30"/>
      <c r="DSY66" s="43"/>
      <c r="DSZ66" s="30"/>
      <c r="DTA66" s="66"/>
      <c r="DTB66" s="67"/>
      <c r="DTC66" s="30"/>
      <c r="DTD66" s="30"/>
      <c r="DTE66" s="43"/>
      <c r="DTF66" s="30"/>
      <c r="DTG66" s="66"/>
      <c r="DTH66" s="67"/>
      <c r="DTI66" s="30"/>
      <c r="DTJ66" s="30"/>
      <c r="DTK66" s="43"/>
      <c r="DTL66" s="30"/>
      <c r="DTM66" s="66"/>
      <c r="DTN66" s="67"/>
      <c r="DTO66" s="30"/>
      <c r="DTP66" s="30"/>
      <c r="DTQ66" s="43"/>
      <c r="DTR66" s="30"/>
      <c r="DTS66" s="66"/>
      <c r="DTT66" s="67"/>
      <c r="DTU66" s="30"/>
      <c r="DTV66" s="30"/>
      <c r="DTW66" s="43"/>
      <c r="DTX66" s="30"/>
      <c r="DTY66" s="66"/>
      <c r="DTZ66" s="67"/>
      <c r="DUA66" s="30"/>
      <c r="DUB66" s="30"/>
      <c r="DUC66" s="43"/>
      <c r="DUD66" s="30"/>
      <c r="DUE66" s="66"/>
      <c r="DUF66" s="67"/>
      <c r="DUG66" s="30"/>
      <c r="DUH66" s="30"/>
      <c r="DUI66" s="43"/>
      <c r="DUJ66" s="30"/>
      <c r="DUK66" s="66"/>
      <c r="DUL66" s="67"/>
      <c r="DUM66" s="30"/>
      <c r="DUN66" s="30"/>
      <c r="DUO66" s="43"/>
      <c r="DUP66" s="30"/>
      <c r="DUQ66" s="66"/>
      <c r="DUR66" s="67"/>
      <c r="DUS66" s="30"/>
      <c r="DUT66" s="30"/>
      <c r="DUU66" s="43"/>
      <c r="DUV66" s="30"/>
      <c r="DUW66" s="66"/>
      <c r="DUX66" s="67"/>
      <c r="DUY66" s="30"/>
      <c r="DUZ66" s="30"/>
      <c r="DVA66" s="43"/>
      <c r="DVB66" s="30"/>
      <c r="DVC66" s="66"/>
      <c r="DVD66" s="67"/>
      <c r="DVE66" s="30"/>
      <c r="DVF66" s="30"/>
      <c r="DVG66" s="43"/>
      <c r="DVH66" s="30"/>
      <c r="DVI66" s="66"/>
      <c r="DVJ66" s="67"/>
      <c r="DVK66" s="30"/>
      <c r="DVL66" s="30"/>
      <c r="DVM66" s="43"/>
      <c r="DVN66" s="30"/>
      <c r="DVO66" s="66"/>
      <c r="DVP66" s="67"/>
      <c r="DVQ66" s="30"/>
      <c r="DVR66" s="30"/>
      <c r="DVS66" s="43"/>
      <c r="DVT66" s="30"/>
      <c r="DVU66" s="66"/>
      <c r="DVV66" s="67"/>
      <c r="DVW66" s="30"/>
      <c r="DVX66" s="30"/>
      <c r="DVY66" s="43"/>
      <c r="DVZ66" s="30"/>
      <c r="DWA66" s="66"/>
      <c r="DWB66" s="67"/>
      <c r="DWC66" s="30"/>
      <c r="DWD66" s="30"/>
      <c r="DWE66" s="43"/>
      <c r="DWF66" s="30"/>
      <c r="DWG66" s="66"/>
      <c r="DWH66" s="67"/>
      <c r="DWI66" s="30"/>
      <c r="DWJ66" s="30"/>
      <c r="DWK66" s="43"/>
      <c r="DWL66" s="30"/>
      <c r="DWM66" s="66"/>
      <c r="DWN66" s="67"/>
      <c r="DWO66" s="30"/>
      <c r="DWP66" s="30"/>
      <c r="DWQ66" s="43"/>
      <c r="DWR66" s="30"/>
      <c r="DWS66" s="66"/>
      <c r="DWT66" s="67"/>
      <c r="DWU66" s="30"/>
      <c r="DWV66" s="30"/>
      <c r="DWW66" s="43"/>
      <c r="DWX66" s="30"/>
      <c r="DWY66" s="66"/>
      <c r="DWZ66" s="67"/>
      <c r="DXA66" s="30"/>
      <c r="DXB66" s="30"/>
      <c r="DXC66" s="43"/>
      <c r="DXD66" s="30"/>
      <c r="DXE66" s="66"/>
      <c r="DXF66" s="67"/>
      <c r="DXG66" s="30"/>
      <c r="DXH66" s="30"/>
      <c r="DXI66" s="43"/>
      <c r="DXJ66" s="30"/>
      <c r="DXK66" s="66"/>
      <c r="DXL66" s="67"/>
      <c r="DXM66" s="30"/>
      <c r="DXN66" s="30"/>
      <c r="DXO66" s="43"/>
      <c r="DXP66" s="30"/>
      <c r="DXQ66" s="66"/>
      <c r="DXR66" s="67"/>
      <c r="DXS66" s="30"/>
      <c r="DXT66" s="30"/>
      <c r="DXU66" s="43"/>
      <c r="DXV66" s="30"/>
      <c r="DXW66" s="66"/>
      <c r="DXX66" s="67"/>
      <c r="DXY66" s="30"/>
      <c r="DXZ66" s="30"/>
      <c r="DYA66" s="43"/>
      <c r="DYB66" s="30"/>
      <c r="DYC66" s="66"/>
      <c r="DYD66" s="67"/>
      <c r="DYE66" s="30"/>
      <c r="DYF66" s="30"/>
      <c r="DYG66" s="43"/>
      <c r="DYH66" s="30"/>
      <c r="DYI66" s="66"/>
      <c r="DYJ66" s="67"/>
      <c r="DYK66" s="30"/>
      <c r="DYL66" s="30"/>
      <c r="DYM66" s="43"/>
      <c r="DYN66" s="30"/>
      <c r="DYO66" s="66"/>
      <c r="DYP66" s="67"/>
      <c r="DYQ66" s="30"/>
      <c r="DYR66" s="30"/>
      <c r="DYS66" s="43"/>
      <c r="DYT66" s="30"/>
      <c r="DYU66" s="66"/>
      <c r="DYV66" s="67"/>
      <c r="DYW66" s="30"/>
      <c r="DYX66" s="30"/>
      <c r="DYY66" s="43"/>
      <c r="DYZ66" s="30"/>
      <c r="DZA66" s="66"/>
      <c r="DZB66" s="67"/>
      <c r="DZC66" s="30"/>
      <c r="DZD66" s="30"/>
      <c r="DZE66" s="43"/>
      <c r="DZF66" s="30"/>
      <c r="DZG66" s="66"/>
      <c r="DZH66" s="67"/>
      <c r="DZI66" s="30"/>
      <c r="DZJ66" s="30"/>
      <c r="DZK66" s="43"/>
      <c r="DZL66" s="30"/>
      <c r="DZM66" s="66"/>
      <c r="DZN66" s="67"/>
      <c r="DZO66" s="30"/>
      <c r="DZP66" s="30"/>
      <c r="DZQ66" s="43"/>
      <c r="DZR66" s="30"/>
      <c r="DZS66" s="66"/>
      <c r="DZT66" s="67"/>
      <c r="DZU66" s="30"/>
      <c r="DZV66" s="30"/>
      <c r="DZW66" s="43"/>
      <c r="DZX66" s="30"/>
      <c r="DZY66" s="66"/>
      <c r="DZZ66" s="67"/>
      <c r="EAA66" s="30"/>
      <c r="EAB66" s="30"/>
      <c r="EAC66" s="43"/>
      <c r="EAD66" s="30"/>
      <c r="EAE66" s="66"/>
      <c r="EAF66" s="67"/>
      <c r="EAG66" s="30"/>
      <c r="EAH66" s="30"/>
      <c r="EAI66" s="43"/>
      <c r="EAJ66" s="30"/>
      <c r="EAK66" s="66"/>
      <c r="EAL66" s="67"/>
      <c r="EAM66" s="30"/>
      <c r="EAN66" s="30"/>
      <c r="EAO66" s="43"/>
      <c r="EAP66" s="30"/>
      <c r="EAQ66" s="66"/>
      <c r="EAR66" s="67"/>
      <c r="EAS66" s="30"/>
      <c r="EAT66" s="30"/>
      <c r="EAU66" s="43"/>
      <c r="EAV66" s="30"/>
      <c r="EAW66" s="66"/>
      <c r="EAX66" s="67"/>
      <c r="EAY66" s="30"/>
      <c r="EAZ66" s="30"/>
      <c r="EBA66" s="43"/>
      <c r="EBB66" s="30"/>
      <c r="EBC66" s="66"/>
      <c r="EBD66" s="67"/>
      <c r="EBE66" s="30"/>
      <c r="EBF66" s="30"/>
      <c r="EBG66" s="43"/>
      <c r="EBH66" s="30"/>
      <c r="EBI66" s="66"/>
      <c r="EBJ66" s="67"/>
      <c r="EBK66" s="30"/>
      <c r="EBL66" s="30"/>
      <c r="EBM66" s="43"/>
      <c r="EBN66" s="30"/>
      <c r="EBO66" s="66"/>
      <c r="EBP66" s="67"/>
      <c r="EBQ66" s="30"/>
      <c r="EBR66" s="30"/>
      <c r="EBS66" s="43"/>
      <c r="EBT66" s="30"/>
      <c r="EBU66" s="66"/>
      <c r="EBV66" s="67"/>
      <c r="EBW66" s="30"/>
      <c r="EBX66" s="30"/>
      <c r="EBY66" s="43"/>
      <c r="EBZ66" s="30"/>
      <c r="ECA66" s="66"/>
      <c r="ECB66" s="67"/>
      <c r="ECC66" s="30"/>
      <c r="ECD66" s="30"/>
      <c r="ECE66" s="43"/>
      <c r="ECF66" s="30"/>
      <c r="ECG66" s="66"/>
      <c r="ECH66" s="67"/>
      <c r="ECI66" s="30"/>
      <c r="ECJ66" s="30"/>
      <c r="ECK66" s="43"/>
      <c r="ECL66" s="30"/>
      <c r="ECM66" s="66"/>
      <c r="ECN66" s="67"/>
      <c r="ECO66" s="30"/>
      <c r="ECP66" s="30"/>
      <c r="ECQ66" s="43"/>
      <c r="ECR66" s="30"/>
      <c r="ECS66" s="66"/>
      <c r="ECT66" s="67"/>
      <c r="ECU66" s="30"/>
      <c r="ECV66" s="30"/>
      <c r="ECW66" s="43"/>
      <c r="ECX66" s="30"/>
      <c r="ECY66" s="66"/>
      <c r="ECZ66" s="67"/>
      <c r="EDA66" s="30"/>
      <c r="EDB66" s="30"/>
      <c r="EDC66" s="43"/>
      <c r="EDD66" s="30"/>
      <c r="EDE66" s="66"/>
      <c r="EDF66" s="67"/>
      <c r="EDG66" s="30"/>
      <c r="EDH66" s="30"/>
      <c r="EDI66" s="43"/>
      <c r="EDJ66" s="30"/>
      <c r="EDK66" s="66"/>
      <c r="EDL66" s="67"/>
      <c r="EDM66" s="30"/>
      <c r="EDN66" s="30"/>
      <c r="EDO66" s="43"/>
      <c r="EDP66" s="30"/>
      <c r="EDQ66" s="66"/>
      <c r="EDR66" s="67"/>
      <c r="EDS66" s="30"/>
      <c r="EDT66" s="30"/>
      <c r="EDU66" s="43"/>
      <c r="EDV66" s="30"/>
      <c r="EDW66" s="66"/>
      <c r="EDX66" s="67"/>
      <c r="EDY66" s="30"/>
      <c r="EDZ66" s="30"/>
      <c r="EEA66" s="43"/>
      <c r="EEB66" s="30"/>
      <c r="EEC66" s="66"/>
      <c r="EED66" s="67"/>
      <c r="EEE66" s="30"/>
      <c r="EEF66" s="30"/>
      <c r="EEG66" s="43"/>
      <c r="EEH66" s="30"/>
      <c r="EEI66" s="66"/>
      <c r="EEJ66" s="67"/>
      <c r="EEK66" s="30"/>
      <c r="EEL66" s="30"/>
      <c r="EEM66" s="43"/>
      <c r="EEN66" s="30"/>
      <c r="EEO66" s="66"/>
      <c r="EEP66" s="67"/>
      <c r="EEQ66" s="30"/>
      <c r="EER66" s="30"/>
      <c r="EES66" s="43"/>
      <c r="EET66" s="30"/>
      <c r="EEU66" s="66"/>
      <c r="EEV66" s="67"/>
      <c r="EEW66" s="30"/>
      <c r="EEX66" s="30"/>
      <c r="EEY66" s="43"/>
      <c r="EEZ66" s="30"/>
      <c r="EFA66" s="66"/>
      <c r="EFB66" s="67"/>
      <c r="EFC66" s="30"/>
      <c r="EFD66" s="30"/>
      <c r="EFE66" s="43"/>
      <c r="EFF66" s="30"/>
      <c r="EFG66" s="66"/>
      <c r="EFH66" s="67"/>
      <c r="EFI66" s="30"/>
      <c r="EFJ66" s="30"/>
      <c r="EFK66" s="43"/>
      <c r="EFL66" s="30"/>
      <c r="EFM66" s="66"/>
      <c r="EFN66" s="67"/>
      <c r="EFO66" s="30"/>
      <c r="EFP66" s="30"/>
      <c r="EFQ66" s="43"/>
      <c r="EFR66" s="30"/>
      <c r="EFS66" s="66"/>
      <c r="EFT66" s="67"/>
      <c r="EFU66" s="30"/>
      <c r="EFV66" s="30"/>
      <c r="EFW66" s="43"/>
      <c r="EFX66" s="30"/>
      <c r="EFY66" s="66"/>
      <c r="EFZ66" s="67"/>
      <c r="EGA66" s="30"/>
      <c r="EGB66" s="30"/>
      <c r="EGC66" s="43"/>
      <c r="EGD66" s="30"/>
      <c r="EGE66" s="66"/>
      <c r="EGF66" s="67"/>
      <c r="EGG66" s="30"/>
      <c r="EGH66" s="30"/>
      <c r="EGI66" s="43"/>
      <c r="EGJ66" s="30"/>
      <c r="EGK66" s="66"/>
      <c r="EGL66" s="67"/>
      <c r="EGM66" s="30"/>
      <c r="EGN66" s="30"/>
      <c r="EGO66" s="43"/>
      <c r="EGP66" s="30"/>
      <c r="EGQ66" s="66"/>
      <c r="EGR66" s="67"/>
      <c r="EGS66" s="30"/>
      <c r="EGT66" s="30"/>
      <c r="EGU66" s="43"/>
      <c r="EGV66" s="30"/>
      <c r="EGW66" s="66"/>
      <c r="EGX66" s="67"/>
      <c r="EGY66" s="30"/>
      <c r="EGZ66" s="30"/>
      <c r="EHA66" s="43"/>
      <c r="EHB66" s="30"/>
      <c r="EHC66" s="66"/>
      <c r="EHD66" s="67"/>
      <c r="EHE66" s="30"/>
      <c r="EHF66" s="30"/>
      <c r="EHG66" s="43"/>
      <c r="EHH66" s="30"/>
      <c r="EHI66" s="66"/>
      <c r="EHJ66" s="67"/>
      <c r="EHK66" s="30"/>
      <c r="EHL66" s="30"/>
      <c r="EHM66" s="43"/>
      <c r="EHN66" s="30"/>
      <c r="EHO66" s="66"/>
      <c r="EHP66" s="67"/>
      <c r="EHQ66" s="30"/>
      <c r="EHR66" s="30"/>
      <c r="EHS66" s="43"/>
      <c r="EHT66" s="30"/>
      <c r="EHU66" s="66"/>
      <c r="EHV66" s="67"/>
      <c r="EHW66" s="30"/>
      <c r="EHX66" s="30"/>
      <c r="EHY66" s="43"/>
      <c r="EHZ66" s="30"/>
      <c r="EIA66" s="66"/>
      <c r="EIB66" s="67"/>
      <c r="EIC66" s="30"/>
      <c r="EID66" s="30"/>
      <c r="EIE66" s="43"/>
      <c r="EIF66" s="30"/>
      <c r="EIG66" s="66"/>
      <c r="EIH66" s="67"/>
      <c r="EII66" s="30"/>
      <c r="EIJ66" s="30"/>
      <c r="EIK66" s="43"/>
      <c r="EIL66" s="30"/>
      <c r="EIM66" s="66"/>
      <c r="EIN66" s="67"/>
      <c r="EIO66" s="30"/>
      <c r="EIP66" s="30"/>
      <c r="EIQ66" s="43"/>
      <c r="EIR66" s="30"/>
      <c r="EIS66" s="66"/>
      <c r="EIT66" s="67"/>
      <c r="EIU66" s="30"/>
      <c r="EIV66" s="30"/>
      <c r="EIW66" s="43"/>
      <c r="EIX66" s="30"/>
      <c r="EIY66" s="66"/>
      <c r="EIZ66" s="67"/>
      <c r="EJA66" s="30"/>
      <c r="EJB66" s="30"/>
      <c r="EJC66" s="43"/>
      <c r="EJD66" s="30"/>
      <c r="EJE66" s="66"/>
      <c r="EJF66" s="67"/>
      <c r="EJG66" s="30"/>
      <c r="EJH66" s="30"/>
      <c r="EJI66" s="43"/>
      <c r="EJJ66" s="30"/>
      <c r="EJK66" s="66"/>
      <c r="EJL66" s="67"/>
      <c r="EJM66" s="30"/>
      <c r="EJN66" s="30"/>
      <c r="EJO66" s="43"/>
      <c r="EJP66" s="30"/>
      <c r="EJQ66" s="66"/>
      <c r="EJR66" s="67"/>
      <c r="EJS66" s="30"/>
      <c r="EJT66" s="30"/>
      <c r="EJU66" s="43"/>
      <c r="EJV66" s="30"/>
      <c r="EJW66" s="66"/>
      <c r="EJX66" s="67"/>
      <c r="EJY66" s="30"/>
      <c r="EJZ66" s="30"/>
      <c r="EKA66" s="43"/>
      <c r="EKB66" s="30"/>
      <c r="EKC66" s="66"/>
      <c r="EKD66" s="67"/>
      <c r="EKE66" s="30"/>
      <c r="EKF66" s="30"/>
      <c r="EKG66" s="43"/>
      <c r="EKH66" s="30"/>
      <c r="EKI66" s="66"/>
      <c r="EKJ66" s="67"/>
      <c r="EKK66" s="30"/>
      <c r="EKL66" s="30"/>
      <c r="EKM66" s="43"/>
      <c r="EKN66" s="30"/>
      <c r="EKO66" s="66"/>
      <c r="EKP66" s="67"/>
      <c r="EKQ66" s="30"/>
      <c r="EKR66" s="30"/>
      <c r="EKS66" s="43"/>
      <c r="EKT66" s="30"/>
      <c r="EKU66" s="66"/>
      <c r="EKV66" s="67"/>
      <c r="EKW66" s="30"/>
      <c r="EKX66" s="30"/>
      <c r="EKY66" s="43"/>
      <c r="EKZ66" s="30"/>
      <c r="ELA66" s="66"/>
      <c r="ELB66" s="67"/>
      <c r="ELC66" s="30"/>
      <c r="ELD66" s="30"/>
      <c r="ELE66" s="43"/>
      <c r="ELF66" s="30"/>
      <c r="ELG66" s="66"/>
      <c r="ELH66" s="67"/>
      <c r="ELI66" s="30"/>
      <c r="ELJ66" s="30"/>
      <c r="ELK66" s="43"/>
      <c r="ELL66" s="30"/>
      <c r="ELM66" s="66"/>
      <c r="ELN66" s="67"/>
      <c r="ELO66" s="30"/>
      <c r="ELP66" s="30"/>
      <c r="ELQ66" s="43"/>
      <c r="ELR66" s="30"/>
      <c r="ELS66" s="66"/>
      <c r="ELT66" s="67"/>
      <c r="ELU66" s="30"/>
      <c r="ELV66" s="30"/>
      <c r="ELW66" s="43"/>
      <c r="ELX66" s="30"/>
      <c r="ELY66" s="66"/>
      <c r="ELZ66" s="67"/>
      <c r="EMA66" s="30"/>
      <c r="EMB66" s="30"/>
      <c r="EMC66" s="43"/>
      <c r="EMD66" s="30"/>
      <c r="EME66" s="66"/>
      <c r="EMF66" s="67"/>
      <c r="EMG66" s="30"/>
      <c r="EMH66" s="30"/>
      <c r="EMI66" s="43"/>
      <c r="EMJ66" s="30"/>
      <c r="EMK66" s="66"/>
      <c r="EML66" s="67"/>
      <c r="EMM66" s="30"/>
      <c r="EMN66" s="30"/>
      <c r="EMO66" s="43"/>
      <c r="EMP66" s="30"/>
      <c r="EMQ66" s="66"/>
      <c r="EMR66" s="67"/>
      <c r="EMS66" s="30"/>
      <c r="EMT66" s="30"/>
      <c r="EMU66" s="43"/>
      <c r="EMV66" s="30"/>
      <c r="EMW66" s="66"/>
      <c r="EMX66" s="67"/>
      <c r="EMY66" s="30"/>
      <c r="EMZ66" s="30"/>
      <c r="ENA66" s="43"/>
      <c r="ENB66" s="30"/>
      <c r="ENC66" s="66"/>
      <c r="END66" s="67"/>
      <c r="ENE66" s="30"/>
      <c r="ENF66" s="30"/>
      <c r="ENG66" s="43"/>
      <c r="ENH66" s="30"/>
      <c r="ENI66" s="66"/>
      <c r="ENJ66" s="67"/>
      <c r="ENK66" s="30"/>
      <c r="ENL66" s="30"/>
      <c r="ENM66" s="43"/>
      <c r="ENN66" s="30"/>
      <c r="ENO66" s="66"/>
      <c r="ENP66" s="67"/>
      <c r="ENQ66" s="30"/>
      <c r="ENR66" s="30"/>
      <c r="ENS66" s="43"/>
      <c r="ENT66" s="30"/>
      <c r="ENU66" s="66"/>
      <c r="ENV66" s="67"/>
      <c r="ENW66" s="30"/>
      <c r="ENX66" s="30"/>
      <c r="ENY66" s="43"/>
      <c r="ENZ66" s="30"/>
      <c r="EOA66" s="66"/>
      <c r="EOB66" s="67"/>
      <c r="EOC66" s="30"/>
      <c r="EOD66" s="30"/>
      <c r="EOE66" s="43"/>
      <c r="EOF66" s="30"/>
      <c r="EOG66" s="66"/>
      <c r="EOH66" s="67"/>
      <c r="EOI66" s="30"/>
      <c r="EOJ66" s="30"/>
      <c r="EOK66" s="43"/>
      <c r="EOL66" s="30"/>
      <c r="EOM66" s="66"/>
      <c r="EON66" s="67"/>
      <c r="EOO66" s="30"/>
      <c r="EOP66" s="30"/>
      <c r="EOQ66" s="43"/>
      <c r="EOR66" s="30"/>
      <c r="EOS66" s="66"/>
      <c r="EOT66" s="67"/>
      <c r="EOU66" s="30"/>
      <c r="EOV66" s="30"/>
      <c r="EOW66" s="43"/>
      <c r="EOX66" s="30"/>
      <c r="EOY66" s="66"/>
      <c r="EOZ66" s="67"/>
      <c r="EPA66" s="30"/>
      <c r="EPB66" s="30"/>
      <c r="EPC66" s="43"/>
      <c r="EPD66" s="30"/>
      <c r="EPE66" s="66"/>
      <c r="EPF66" s="67"/>
      <c r="EPG66" s="30"/>
      <c r="EPH66" s="30"/>
      <c r="EPI66" s="43"/>
      <c r="EPJ66" s="30"/>
      <c r="EPK66" s="66"/>
      <c r="EPL66" s="67"/>
      <c r="EPM66" s="30"/>
      <c r="EPN66" s="30"/>
      <c r="EPO66" s="43"/>
      <c r="EPP66" s="30"/>
      <c r="EPQ66" s="66"/>
      <c r="EPR66" s="67"/>
      <c r="EPS66" s="30"/>
      <c r="EPT66" s="30"/>
      <c r="EPU66" s="43"/>
      <c r="EPV66" s="30"/>
      <c r="EPW66" s="66"/>
      <c r="EPX66" s="67"/>
      <c r="EPY66" s="30"/>
      <c r="EPZ66" s="30"/>
      <c r="EQA66" s="43"/>
      <c r="EQB66" s="30"/>
      <c r="EQC66" s="66"/>
      <c r="EQD66" s="67"/>
      <c r="EQE66" s="30"/>
      <c r="EQF66" s="30"/>
      <c r="EQG66" s="43"/>
      <c r="EQH66" s="30"/>
      <c r="EQI66" s="66"/>
      <c r="EQJ66" s="67"/>
      <c r="EQK66" s="30"/>
      <c r="EQL66" s="30"/>
      <c r="EQM66" s="43"/>
      <c r="EQN66" s="30"/>
      <c r="EQO66" s="66"/>
      <c r="EQP66" s="67"/>
      <c r="EQQ66" s="30"/>
      <c r="EQR66" s="30"/>
      <c r="EQS66" s="43"/>
      <c r="EQT66" s="30"/>
      <c r="EQU66" s="66"/>
      <c r="EQV66" s="67"/>
      <c r="EQW66" s="30"/>
      <c r="EQX66" s="30"/>
      <c r="EQY66" s="43"/>
      <c r="EQZ66" s="30"/>
      <c r="ERA66" s="66"/>
      <c r="ERB66" s="67"/>
      <c r="ERC66" s="30"/>
      <c r="ERD66" s="30"/>
      <c r="ERE66" s="43"/>
      <c r="ERF66" s="30"/>
      <c r="ERG66" s="66"/>
      <c r="ERH66" s="67"/>
      <c r="ERI66" s="30"/>
      <c r="ERJ66" s="30"/>
      <c r="ERK66" s="43"/>
      <c r="ERL66" s="30"/>
      <c r="ERM66" s="66"/>
      <c r="ERN66" s="67"/>
      <c r="ERO66" s="30"/>
      <c r="ERP66" s="30"/>
      <c r="ERQ66" s="43"/>
      <c r="ERR66" s="30"/>
      <c r="ERS66" s="66"/>
      <c r="ERT66" s="67"/>
      <c r="ERU66" s="30"/>
      <c r="ERV66" s="30"/>
      <c r="ERW66" s="43"/>
      <c r="ERX66" s="30"/>
      <c r="ERY66" s="66"/>
      <c r="ERZ66" s="67"/>
      <c r="ESA66" s="30"/>
      <c r="ESB66" s="30"/>
      <c r="ESC66" s="43"/>
      <c r="ESD66" s="30"/>
      <c r="ESE66" s="66"/>
      <c r="ESF66" s="67"/>
      <c r="ESG66" s="30"/>
      <c r="ESH66" s="30"/>
      <c r="ESI66" s="43"/>
      <c r="ESJ66" s="30"/>
      <c r="ESK66" s="66"/>
      <c r="ESL66" s="67"/>
      <c r="ESM66" s="30"/>
      <c r="ESN66" s="30"/>
      <c r="ESO66" s="43"/>
      <c r="ESP66" s="30"/>
      <c r="ESQ66" s="66"/>
      <c r="ESR66" s="67"/>
      <c r="ESS66" s="30"/>
      <c r="EST66" s="30"/>
      <c r="ESU66" s="43"/>
      <c r="ESV66" s="30"/>
      <c r="ESW66" s="66"/>
      <c r="ESX66" s="67"/>
      <c r="ESY66" s="30"/>
      <c r="ESZ66" s="30"/>
      <c r="ETA66" s="43"/>
      <c r="ETB66" s="30"/>
      <c r="ETC66" s="66"/>
      <c r="ETD66" s="67"/>
      <c r="ETE66" s="30"/>
      <c r="ETF66" s="30"/>
      <c r="ETG66" s="43"/>
      <c r="ETH66" s="30"/>
      <c r="ETI66" s="66"/>
      <c r="ETJ66" s="67"/>
      <c r="ETK66" s="30"/>
      <c r="ETL66" s="30"/>
      <c r="ETM66" s="43"/>
      <c r="ETN66" s="30"/>
      <c r="ETO66" s="66"/>
      <c r="ETP66" s="67"/>
      <c r="ETQ66" s="30"/>
      <c r="ETR66" s="30"/>
      <c r="ETS66" s="43"/>
      <c r="ETT66" s="30"/>
      <c r="ETU66" s="66"/>
      <c r="ETV66" s="67"/>
      <c r="ETW66" s="30"/>
      <c r="ETX66" s="30"/>
      <c r="ETY66" s="43"/>
      <c r="ETZ66" s="30"/>
      <c r="EUA66" s="66"/>
      <c r="EUB66" s="67"/>
      <c r="EUC66" s="30"/>
      <c r="EUD66" s="30"/>
      <c r="EUE66" s="43"/>
      <c r="EUF66" s="30"/>
      <c r="EUG66" s="66"/>
      <c r="EUH66" s="67"/>
      <c r="EUI66" s="30"/>
      <c r="EUJ66" s="30"/>
      <c r="EUK66" s="43"/>
      <c r="EUL66" s="30"/>
      <c r="EUM66" s="66"/>
      <c r="EUN66" s="67"/>
      <c r="EUO66" s="30"/>
      <c r="EUP66" s="30"/>
      <c r="EUQ66" s="43"/>
      <c r="EUR66" s="30"/>
      <c r="EUS66" s="66"/>
      <c r="EUT66" s="67"/>
      <c r="EUU66" s="30"/>
      <c r="EUV66" s="30"/>
      <c r="EUW66" s="43"/>
      <c r="EUX66" s="30"/>
      <c r="EUY66" s="66"/>
      <c r="EUZ66" s="67"/>
      <c r="EVA66" s="30"/>
      <c r="EVB66" s="30"/>
      <c r="EVC66" s="43"/>
      <c r="EVD66" s="30"/>
      <c r="EVE66" s="66"/>
      <c r="EVF66" s="67"/>
      <c r="EVG66" s="30"/>
      <c r="EVH66" s="30"/>
      <c r="EVI66" s="43"/>
      <c r="EVJ66" s="30"/>
      <c r="EVK66" s="66"/>
      <c r="EVL66" s="67"/>
      <c r="EVM66" s="30"/>
      <c r="EVN66" s="30"/>
      <c r="EVO66" s="43"/>
      <c r="EVP66" s="30"/>
      <c r="EVQ66" s="66"/>
      <c r="EVR66" s="67"/>
      <c r="EVS66" s="30"/>
      <c r="EVT66" s="30"/>
      <c r="EVU66" s="43"/>
      <c r="EVV66" s="30"/>
      <c r="EVW66" s="66"/>
      <c r="EVX66" s="67"/>
      <c r="EVY66" s="30"/>
      <c r="EVZ66" s="30"/>
      <c r="EWA66" s="43"/>
      <c r="EWB66" s="30"/>
      <c r="EWC66" s="66"/>
      <c r="EWD66" s="67"/>
      <c r="EWE66" s="30"/>
      <c r="EWF66" s="30"/>
      <c r="EWG66" s="43"/>
      <c r="EWH66" s="30"/>
      <c r="EWI66" s="66"/>
      <c r="EWJ66" s="67"/>
      <c r="EWK66" s="30"/>
      <c r="EWL66" s="30"/>
      <c r="EWM66" s="43"/>
      <c r="EWN66" s="30"/>
      <c r="EWO66" s="66"/>
      <c r="EWP66" s="67"/>
      <c r="EWQ66" s="30"/>
      <c r="EWR66" s="30"/>
      <c r="EWS66" s="43"/>
      <c r="EWT66" s="30"/>
      <c r="EWU66" s="66"/>
      <c r="EWV66" s="67"/>
      <c r="EWW66" s="30"/>
      <c r="EWX66" s="30"/>
      <c r="EWY66" s="43"/>
      <c r="EWZ66" s="30"/>
      <c r="EXA66" s="66"/>
      <c r="EXB66" s="67"/>
      <c r="EXC66" s="30"/>
      <c r="EXD66" s="30"/>
      <c r="EXE66" s="43"/>
      <c r="EXF66" s="30"/>
      <c r="EXG66" s="66"/>
      <c r="EXH66" s="67"/>
      <c r="EXI66" s="30"/>
      <c r="EXJ66" s="30"/>
      <c r="EXK66" s="43"/>
      <c r="EXL66" s="30"/>
      <c r="EXM66" s="66"/>
      <c r="EXN66" s="67"/>
      <c r="EXO66" s="30"/>
      <c r="EXP66" s="30"/>
      <c r="EXQ66" s="43"/>
      <c r="EXR66" s="30"/>
      <c r="EXS66" s="66"/>
      <c r="EXT66" s="67"/>
      <c r="EXU66" s="30"/>
      <c r="EXV66" s="30"/>
      <c r="EXW66" s="43"/>
      <c r="EXX66" s="30"/>
      <c r="EXY66" s="66"/>
      <c r="EXZ66" s="67"/>
      <c r="EYA66" s="30"/>
      <c r="EYB66" s="30"/>
      <c r="EYC66" s="43"/>
      <c r="EYD66" s="30"/>
      <c r="EYE66" s="66"/>
      <c r="EYF66" s="67"/>
      <c r="EYG66" s="30"/>
      <c r="EYH66" s="30"/>
      <c r="EYI66" s="43"/>
      <c r="EYJ66" s="30"/>
      <c r="EYK66" s="66"/>
      <c r="EYL66" s="67"/>
      <c r="EYM66" s="30"/>
      <c r="EYN66" s="30"/>
      <c r="EYO66" s="43"/>
      <c r="EYP66" s="30"/>
      <c r="EYQ66" s="66"/>
      <c r="EYR66" s="67"/>
      <c r="EYS66" s="30"/>
      <c r="EYT66" s="30"/>
      <c r="EYU66" s="43"/>
      <c r="EYV66" s="30"/>
      <c r="EYW66" s="66"/>
      <c r="EYX66" s="67"/>
      <c r="EYY66" s="30"/>
      <c r="EYZ66" s="30"/>
      <c r="EZA66" s="43"/>
      <c r="EZB66" s="30"/>
      <c r="EZC66" s="66"/>
      <c r="EZD66" s="67"/>
      <c r="EZE66" s="30"/>
      <c r="EZF66" s="30"/>
      <c r="EZG66" s="43"/>
      <c r="EZH66" s="30"/>
      <c r="EZI66" s="66"/>
      <c r="EZJ66" s="67"/>
      <c r="EZK66" s="30"/>
      <c r="EZL66" s="30"/>
      <c r="EZM66" s="43"/>
      <c r="EZN66" s="30"/>
      <c r="EZO66" s="66"/>
      <c r="EZP66" s="67"/>
      <c r="EZQ66" s="30"/>
      <c r="EZR66" s="30"/>
      <c r="EZS66" s="43"/>
      <c r="EZT66" s="30"/>
      <c r="EZU66" s="66"/>
      <c r="EZV66" s="67"/>
      <c r="EZW66" s="30"/>
      <c r="EZX66" s="30"/>
      <c r="EZY66" s="43"/>
      <c r="EZZ66" s="30"/>
      <c r="FAA66" s="66"/>
      <c r="FAB66" s="67"/>
      <c r="FAC66" s="30"/>
      <c r="FAD66" s="30"/>
      <c r="FAE66" s="43"/>
      <c r="FAF66" s="30"/>
      <c r="FAG66" s="66"/>
      <c r="FAH66" s="67"/>
      <c r="FAI66" s="30"/>
      <c r="FAJ66" s="30"/>
      <c r="FAK66" s="43"/>
      <c r="FAL66" s="30"/>
      <c r="FAM66" s="66"/>
      <c r="FAN66" s="67"/>
      <c r="FAO66" s="30"/>
      <c r="FAP66" s="30"/>
      <c r="FAQ66" s="43"/>
      <c r="FAR66" s="30"/>
      <c r="FAS66" s="66"/>
      <c r="FAT66" s="67"/>
      <c r="FAU66" s="30"/>
      <c r="FAV66" s="30"/>
      <c r="FAW66" s="43"/>
      <c r="FAX66" s="30"/>
      <c r="FAY66" s="66"/>
      <c r="FAZ66" s="67"/>
      <c r="FBA66" s="30"/>
      <c r="FBB66" s="30"/>
      <c r="FBC66" s="43"/>
      <c r="FBD66" s="30"/>
      <c r="FBE66" s="66"/>
      <c r="FBF66" s="67"/>
      <c r="FBG66" s="30"/>
      <c r="FBH66" s="30"/>
      <c r="FBI66" s="43"/>
      <c r="FBJ66" s="30"/>
      <c r="FBK66" s="66"/>
      <c r="FBL66" s="67"/>
      <c r="FBM66" s="30"/>
      <c r="FBN66" s="30"/>
      <c r="FBO66" s="43"/>
      <c r="FBP66" s="30"/>
      <c r="FBQ66" s="66"/>
      <c r="FBR66" s="67"/>
      <c r="FBS66" s="30"/>
      <c r="FBT66" s="30"/>
      <c r="FBU66" s="43"/>
      <c r="FBV66" s="30"/>
      <c r="FBW66" s="66"/>
      <c r="FBX66" s="67"/>
      <c r="FBY66" s="30"/>
      <c r="FBZ66" s="30"/>
      <c r="FCA66" s="43"/>
      <c r="FCB66" s="30"/>
      <c r="FCC66" s="66"/>
      <c r="FCD66" s="67"/>
      <c r="FCE66" s="30"/>
      <c r="FCF66" s="30"/>
      <c r="FCG66" s="43"/>
      <c r="FCH66" s="30"/>
      <c r="FCI66" s="66"/>
      <c r="FCJ66" s="67"/>
      <c r="FCK66" s="30"/>
      <c r="FCL66" s="30"/>
      <c r="FCM66" s="43"/>
      <c r="FCN66" s="30"/>
      <c r="FCO66" s="66"/>
      <c r="FCP66" s="67"/>
      <c r="FCQ66" s="30"/>
      <c r="FCR66" s="30"/>
      <c r="FCS66" s="43"/>
      <c r="FCT66" s="30"/>
      <c r="FCU66" s="66"/>
      <c r="FCV66" s="67"/>
      <c r="FCW66" s="30"/>
      <c r="FCX66" s="30"/>
      <c r="FCY66" s="43"/>
      <c r="FCZ66" s="30"/>
      <c r="FDA66" s="66"/>
      <c r="FDB66" s="67"/>
      <c r="FDC66" s="30"/>
      <c r="FDD66" s="30"/>
      <c r="FDE66" s="43"/>
      <c r="FDF66" s="30"/>
      <c r="FDG66" s="66"/>
      <c r="FDH66" s="67"/>
      <c r="FDI66" s="30"/>
      <c r="FDJ66" s="30"/>
      <c r="FDK66" s="43"/>
      <c r="FDL66" s="30"/>
      <c r="FDM66" s="66"/>
      <c r="FDN66" s="67"/>
      <c r="FDO66" s="30"/>
      <c r="FDP66" s="30"/>
      <c r="FDQ66" s="43"/>
      <c r="FDR66" s="30"/>
      <c r="FDS66" s="66"/>
      <c r="FDT66" s="67"/>
      <c r="FDU66" s="30"/>
      <c r="FDV66" s="30"/>
      <c r="FDW66" s="43"/>
      <c r="FDX66" s="30"/>
      <c r="FDY66" s="66"/>
      <c r="FDZ66" s="67"/>
      <c r="FEA66" s="30"/>
      <c r="FEB66" s="30"/>
      <c r="FEC66" s="43"/>
      <c r="FED66" s="30"/>
      <c r="FEE66" s="66"/>
      <c r="FEF66" s="67"/>
      <c r="FEG66" s="30"/>
      <c r="FEH66" s="30"/>
      <c r="FEI66" s="43"/>
      <c r="FEJ66" s="30"/>
      <c r="FEK66" s="66"/>
      <c r="FEL66" s="67"/>
      <c r="FEM66" s="30"/>
      <c r="FEN66" s="30"/>
      <c r="FEO66" s="43"/>
      <c r="FEP66" s="30"/>
      <c r="FEQ66" s="66"/>
      <c r="FER66" s="67"/>
      <c r="FES66" s="30"/>
      <c r="FET66" s="30"/>
      <c r="FEU66" s="43"/>
      <c r="FEV66" s="30"/>
      <c r="FEW66" s="66"/>
      <c r="FEX66" s="67"/>
      <c r="FEY66" s="30"/>
      <c r="FEZ66" s="30"/>
      <c r="FFA66" s="43"/>
      <c r="FFB66" s="30"/>
      <c r="FFC66" s="66"/>
      <c r="FFD66" s="67"/>
      <c r="FFE66" s="30"/>
      <c r="FFF66" s="30"/>
      <c r="FFG66" s="43"/>
      <c r="FFH66" s="30"/>
      <c r="FFI66" s="66"/>
      <c r="FFJ66" s="67"/>
      <c r="FFK66" s="30"/>
      <c r="FFL66" s="30"/>
      <c r="FFM66" s="43"/>
      <c r="FFN66" s="30"/>
      <c r="FFO66" s="66"/>
      <c r="FFP66" s="67"/>
      <c r="FFQ66" s="30"/>
      <c r="FFR66" s="30"/>
      <c r="FFS66" s="43"/>
      <c r="FFT66" s="30"/>
      <c r="FFU66" s="66"/>
      <c r="FFV66" s="67"/>
      <c r="FFW66" s="30"/>
      <c r="FFX66" s="30"/>
      <c r="FFY66" s="43"/>
      <c r="FFZ66" s="30"/>
      <c r="FGA66" s="66"/>
      <c r="FGB66" s="67"/>
      <c r="FGC66" s="30"/>
      <c r="FGD66" s="30"/>
      <c r="FGE66" s="43"/>
      <c r="FGF66" s="30"/>
      <c r="FGG66" s="66"/>
      <c r="FGH66" s="67"/>
      <c r="FGI66" s="30"/>
      <c r="FGJ66" s="30"/>
      <c r="FGK66" s="43"/>
      <c r="FGL66" s="30"/>
      <c r="FGM66" s="66"/>
      <c r="FGN66" s="67"/>
      <c r="FGO66" s="30"/>
      <c r="FGP66" s="30"/>
      <c r="FGQ66" s="43"/>
      <c r="FGR66" s="30"/>
      <c r="FGS66" s="66"/>
      <c r="FGT66" s="67"/>
      <c r="FGU66" s="30"/>
      <c r="FGV66" s="30"/>
      <c r="FGW66" s="43"/>
      <c r="FGX66" s="30"/>
      <c r="FGY66" s="66"/>
      <c r="FGZ66" s="67"/>
      <c r="FHA66" s="30"/>
      <c r="FHB66" s="30"/>
      <c r="FHC66" s="43"/>
      <c r="FHD66" s="30"/>
      <c r="FHE66" s="66"/>
      <c r="FHF66" s="67"/>
      <c r="FHG66" s="30"/>
      <c r="FHH66" s="30"/>
      <c r="FHI66" s="43"/>
      <c r="FHJ66" s="30"/>
      <c r="FHK66" s="66"/>
      <c r="FHL66" s="67"/>
      <c r="FHM66" s="30"/>
      <c r="FHN66" s="30"/>
      <c r="FHO66" s="43"/>
      <c r="FHP66" s="30"/>
      <c r="FHQ66" s="66"/>
      <c r="FHR66" s="67"/>
      <c r="FHS66" s="30"/>
      <c r="FHT66" s="30"/>
      <c r="FHU66" s="43"/>
      <c r="FHV66" s="30"/>
      <c r="FHW66" s="66"/>
      <c r="FHX66" s="67"/>
      <c r="FHY66" s="30"/>
      <c r="FHZ66" s="30"/>
      <c r="FIA66" s="43"/>
      <c r="FIB66" s="30"/>
      <c r="FIC66" s="66"/>
      <c r="FID66" s="67"/>
      <c r="FIE66" s="30"/>
      <c r="FIF66" s="30"/>
      <c r="FIG66" s="43"/>
      <c r="FIH66" s="30"/>
      <c r="FII66" s="66"/>
      <c r="FIJ66" s="67"/>
      <c r="FIK66" s="30"/>
      <c r="FIL66" s="30"/>
      <c r="FIM66" s="43"/>
      <c r="FIN66" s="30"/>
      <c r="FIO66" s="66"/>
      <c r="FIP66" s="67"/>
      <c r="FIQ66" s="30"/>
      <c r="FIR66" s="30"/>
      <c r="FIS66" s="43"/>
      <c r="FIT66" s="30"/>
      <c r="FIU66" s="66"/>
      <c r="FIV66" s="67"/>
      <c r="FIW66" s="30"/>
      <c r="FIX66" s="30"/>
      <c r="FIY66" s="43"/>
      <c r="FIZ66" s="30"/>
      <c r="FJA66" s="66"/>
      <c r="FJB66" s="67"/>
      <c r="FJC66" s="30"/>
      <c r="FJD66" s="30"/>
      <c r="FJE66" s="43"/>
      <c r="FJF66" s="30"/>
      <c r="FJG66" s="66"/>
      <c r="FJH66" s="67"/>
      <c r="FJI66" s="30"/>
      <c r="FJJ66" s="30"/>
      <c r="FJK66" s="43"/>
      <c r="FJL66" s="30"/>
      <c r="FJM66" s="66"/>
      <c r="FJN66" s="67"/>
      <c r="FJO66" s="30"/>
      <c r="FJP66" s="30"/>
      <c r="FJQ66" s="43"/>
      <c r="FJR66" s="30"/>
      <c r="FJS66" s="66"/>
      <c r="FJT66" s="67"/>
      <c r="FJU66" s="30"/>
      <c r="FJV66" s="30"/>
      <c r="FJW66" s="43"/>
      <c r="FJX66" s="30"/>
      <c r="FJY66" s="66"/>
      <c r="FJZ66" s="67"/>
      <c r="FKA66" s="30"/>
      <c r="FKB66" s="30"/>
      <c r="FKC66" s="43"/>
      <c r="FKD66" s="30"/>
      <c r="FKE66" s="66"/>
      <c r="FKF66" s="67"/>
      <c r="FKG66" s="30"/>
      <c r="FKH66" s="30"/>
      <c r="FKI66" s="43"/>
      <c r="FKJ66" s="30"/>
      <c r="FKK66" s="66"/>
      <c r="FKL66" s="67"/>
      <c r="FKM66" s="30"/>
      <c r="FKN66" s="30"/>
      <c r="FKO66" s="43"/>
      <c r="FKP66" s="30"/>
      <c r="FKQ66" s="66"/>
      <c r="FKR66" s="67"/>
      <c r="FKS66" s="30"/>
      <c r="FKT66" s="30"/>
      <c r="FKU66" s="43"/>
      <c r="FKV66" s="30"/>
      <c r="FKW66" s="66"/>
      <c r="FKX66" s="67"/>
      <c r="FKY66" s="30"/>
      <c r="FKZ66" s="30"/>
      <c r="FLA66" s="43"/>
      <c r="FLB66" s="30"/>
      <c r="FLC66" s="66"/>
      <c r="FLD66" s="67"/>
      <c r="FLE66" s="30"/>
      <c r="FLF66" s="30"/>
      <c r="FLG66" s="43"/>
      <c r="FLH66" s="30"/>
      <c r="FLI66" s="66"/>
      <c r="FLJ66" s="67"/>
      <c r="FLK66" s="30"/>
      <c r="FLL66" s="30"/>
      <c r="FLM66" s="43"/>
      <c r="FLN66" s="30"/>
      <c r="FLO66" s="66"/>
      <c r="FLP66" s="67"/>
      <c r="FLQ66" s="30"/>
      <c r="FLR66" s="30"/>
      <c r="FLS66" s="43"/>
      <c r="FLT66" s="30"/>
      <c r="FLU66" s="66"/>
      <c r="FLV66" s="67"/>
      <c r="FLW66" s="30"/>
      <c r="FLX66" s="30"/>
      <c r="FLY66" s="43"/>
      <c r="FLZ66" s="30"/>
      <c r="FMA66" s="66"/>
      <c r="FMB66" s="67"/>
      <c r="FMC66" s="30"/>
      <c r="FMD66" s="30"/>
      <c r="FME66" s="43"/>
      <c r="FMF66" s="30"/>
      <c r="FMG66" s="66"/>
      <c r="FMH66" s="67"/>
      <c r="FMI66" s="30"/>
      <c r="FMJ66" s="30"/>
      <c r="FMK66" s="43"/>
      <c r="FML66" s="30"/>
      <c r="FMM66" s="66"/>
      <c r="FMN66" s="67"/>
      <c r="FMO66" s="30"/>
      <c r="FMP66" s="30"/>
      <c r="FMQ66" s="43"/>
      <c r="FMR66" s="30"/>
      <c r="FMS66" s="66"/>
      <c r="FMT66" s="67"/>
      <c r="FMU66" s="30"/>
      <c r="FMV66" s="30"/>
      <c r="FMW66" s="43"/>
      <c r="FMX66" s="30"/>
      <c r="FMY66" s="66"/>
      <c r="FMZ66" s="67"/>
      <c r="FNA66" s="30"/>
      <c r="FNB66" s="30"/>
      <c r="FNC66" s="43"/>
      <c r="FND66" s="30"/>
      <c r="FNE66" s="66"/>
      <c r="FNF66" s="67"/>
      <c r="FNG66" s="30"/>
      <c r="FNH66" s="30"/>
      <c r="FNI66" s="43"/>
      <c r="FNJ66" s="30"/>
      <c r="FNK66" s="66"/>
      <c r="FNL66" s="67"/>
      <c r="FNM66" s="30"/>
      <c r="FNN66" s="30"/>
      <c r="FNO66" s="43"/>
      <c r="FNP66" s="30"/>
      <c r="FNQ66" s="66"/>
      <c r="FNR66" s="67"/>
      <c r="FNS66" s="30"/>
      <c r="FNT66" s="30"/>
      <c r="FNU66" s="43"/>
      <c r="FNV66" s="30"/>
      <c r="FNW66" s="66"/>
      <c r="FNX66" s="67"/>
      <c r="FNY66" s="30"/>
      <c r="FNZ66" s="30"/>
      <c r="FOA66" s="43"/>
      <c r="FOB66" s="30"/>
      <c r="FOC66" s="66"/>
      <c r="FOD66" s="67"/>
      <c r="FOE66" s="30"/>
      <c r="FOF66" s="30"/>
      <c r="FOG66" s="43"/>
      <c r="FOH66" s="30"/>
      <c r="FOI66" s="66"/>
      <c r="FOJ66" s="67"/>
      <c r="FOK66" s="30"/>
      <c r="FOL66" s="30"/>
      <c r="FOM66" s="43"/>
      <c r="FON66" s="30"/>
      <c r="FOO66" s="66"/>
      <c r="FOP66" s="67"/>
      <c r="FOQ66" s="30"/>
      <c r="FOR66" s="30"/>
      <c r="FOS66" s="43"/>
      <c r="FOT66" s="30"/>
      <c r="FOU66" s="66"/>
      <c r="FOV66" s="67"/>
      <c r="FOW66" s="30"/>
      <c r="FOX66" s="30"/>
      <c r="FOY66" s="43"/>
      <c r="FOZ66" s="30"/>
      <c r="FPA66" s="66"/>
      <c r="FPB66" s="67"/>
      <c r="FPC66" s="30"/>
      <c r="FPD66" s="30"/>
      <c r="FPE66" s="43"/>
      <c r="FPF66" s="30"/>
      <c r="FPG66" s="66"/>
      <c r="FPH66" s="67"/>
      <c r="FPI66" s="30"/>
      <c r="FPJ66" s="30"/>
      <c r="FPK66" s="43"/>
      <c r="FPL66" s="30"/>
      <c r="FPM66" s="66"/>
      <c r="FPN66" s="67"/>
      <c r="FPO66" s="30"/>
      <c r="FPP66" s="30"/>
      <c r="FPQ66" s="43"/>
      <c r="FPR66" s="30"/>
      <c r="FPS66" s="66"/>
      <c r="FPT66" s="67"/>
      <c r="FPU66" s="30"/>
      <c r="FPV66" s="30"/>
      <c r="FPW66" s="43"/>
      <c r="FPX66" s="30"/>
      <c r="FPY66" s="66"/>
      <c r="FPZ66" s="67"/>
      <c r="FQA66" s="30"/>
      <c r="FQB66" s="30"/>
      <c r="FQC66" s="43"/>
      <c r="FQD66" s="30"/>
      <c r="FQE66" s="66"/>
      <c r="FQF66" s="67"/>
      <c r="FQG66" s="30"/>
      <c r="FQH66" s="30"/>
      <c r="FQI66" s="43"/>
      <c r="FQJ66" s="30"/>
      <c r="FQK66" s="66"/>
      <c r="FQL66" s="67"/>
      <c r="FQM66" s="30"/>
      <c r="FQN66" s="30"/>
      <c r="FQO66" s="43"/>
      <c r="FQP66" s="30"/>
      <c r="FQQ66" s="66"/>
      <c r="FQR66" s="67"/>
      <c r="FQS66" s="30"/>
      <c r="FQT66" s="30"/>
      <c r="FQU66" s="43"/>
      <c r="FQV66" s="30"/>
      <c r="FQW66" s="66"/>
      <c r="FQX66" s="67"/>
      <c r="FQY66" s="30"/>
      <c r="FQZ66" s="30"/>
      <c r="FRA66" s="43"/>
      <c r="FRB66" s="30"/>
      <c r="FRC66" s="66"/>
      <c r="FRD66" s="67"/>
      <c r="FRE66" s="30"/>
      <c r="FRF66" s="30"/>
      <c r="FRG66" s="43"/>
      <c r="FRH66" s="30"/>
      <c r="FRI66" s="66"/>
      <c r="FRJ66" s="67"/>
      <c r="FRK66" s="30"/>
      <c r="FRL66" s="30"/>
      <c r="FRM66" s="43"/>
      <c r="FRN66" s="30"/>
      <c r="FRO66" s="66"/>
      <c r="FRP66" s="67"/>
      <c r="FRQ66" s="30"/>
      <c r="FRR66" s="30"/>
      <c r="FRS66" s="43"/>
      <c r="FRT66" s="30"/>
      <c r="FRU66" s="66"/>
      <c r="FRV66" s="67"/>
      <c r="FRW66" s="30"/>
      <c r="FRX66" s="30"/>
      <c r="FRY66" s="43"/>
      <c r="FRZ66" s="30"/>
      <c r="FSA66" s="66"/>
      <c r="FSB66" s="67"/>
      <c r="FSC66" s="30"/>
      <c r="FSD66" s="30"/>
      <c r="FSE66" s="43"/>
      <c r="FSF66" s="30"/>
      <c r="FSG66" s="66"/>
      <c r="FSH66" s="67"/>
      <c r="FSI66" s="30"/>
      <c r="FSJ66" s="30"/>
      <c r="FSK66" s="43"/>
      <c r="FSL66" s="30"/>
      <c r="FSM66" s="66"/>
      <c r="FSN66" s="67"/>
      <c r="FSO66" s="30"/>
      <c r="FSP66" s="30"/>
      <c r="FSQ66" s="43"/>
      <c r="FSR66" s="30"/>
      <c r="FSS66" s="66"/>
      <c r="FST66" s="67"/>
      <c r="FSU66" s="30"/>
      <c r="FSV66" s="30"/>
      <c r="FSW66" s="43"/>
      <c r="FSX66" s="30"/>
      <c r="FSY66" s="66"/>
      <c r="FSZ66" s="67"/>
      <c r="FTA66" s="30"/>
      <c r="FTB66" s="30"/>
      <c r="FTC66" s="43"/>
      <c r="FTD66" s="30"/>
      <c r="FTE66" s="66"/>
      <c r="FTF66" s="67"/>
      <c r="FTG66" s="30"/>
      <c r="FTH66" s="30"/>
      <c r="FTI66" s="43"/>
      <c r="FTJ66" s="30"/>
      <c r="FTK66" s="66"/>
      <c r="FTL66" s="67"/>
      <c r="FTM66" s="30"/>
      <c r="FTN66" s="30"/>
      <c r="FTO66" s="43"/>
      <c r="FTP66" s="30"/>
      <c r="FTQ66" s="66"/>
      <c r="FTR66" s="67"/>
      <c r="FTS66" s="30"/>
      <c r="FTT66" s="30"/>
      <c r="FTU66" s="43"/>
      <c r="FTV66" s="30"/>
      <c r="FTW66" s="66"/>
      <c r="FTX66" s="67"/>
      <c r="FTY66" s="30"/>
      <c r="FTZ66" s="30"/>
      <c r="FUA66" s="43"/>
      <c r="FUB66" s="30"/>
      <c r="FUC66" s="66"/>
      <c r="FUD66" s="67"/>
      <c r="FUE66" s="30"/>
      <c r="FUF66" s="30"/>
      <c r="FUG66" s="43"/>
      <c r="FUH66" s="30"/>
      <c r="FUI66" s="66"/>
      <c r="FUJ66" s="67"/>
      <c r="FUK66" s="30"/>
      <c r="FUL66" s="30"/>
      <c r="FUM66" s="43"/>
      <c r="FUN66" s="30"/>
      <c r="FUO66" s="66"/>
      <c r="FUP66" s="67"/>
      <c r="FUQ66" s="30"/>
      <c r="FUR66" s="30"/>
      <c r="FUS66" s="43"/>
      <c r="FUT66" s="30"/>
      <c r="FUU66" s="66"/>
      <c r="FUV66" s="67"/>
      <c r="FUW66" s="30"/>
      <c r="FUX66" s="30"/>
      <c r="FUY66" s="43"/>
      <c r="FUZ66" s="30"/>
      <c r="FVA66" s="66"/>
      <c r="FVB66" s="67"/>
      <c r="FVC66" s="30"/>
      <c r="FVD66" s="30"/>
      <c r="FVE66" s="43"/>
      <c r="FVF66" s="30"/>
      <c r="FVG66" s="66"/>
      <c r="FVH66" s="67"/>
      <c r="FVI66" s="30"/>
      <c r="FVJ66" s="30"/>
      <c r="FVK66" s="43"/>
      <c r="FVL66" s="30"/>
      <c r="FVM66" s="66"/>
      <c r="FVN66" s="67"/>
      <c r="FVO66" s="30"/>
      <c r="FVP66" s="30"/>
      <c r="FVQ66" s="43"/>
      <c r="FVR66" s="30"/>
      <c r="FVS66" s="66"/>
      <c r="FVT66" s="67"/>
      <c r="FVU66" s="30"/>
      <c r="FVV66" s="30"/>
      <c r="FVW66" s="43"/>
      <c r="FVX66" s="30"/>
      <c r="FVY66" s="66"/>
      <c r="FVZ66" s="67"/>
      <c r="FWA66" s="30"/>
      <c r="FWB66" s="30"/>
      <c r="FWC66" s="43"/>
      <c r="FWD66" s="30"/>
      <c r="FWE66" s="66"/>
      <c r="FWF66" s="67"/>
      <c r="FWG66" s="30"/>
      <c r="FWH66" s="30"/>
      <c r="FWI66" s="43"/>
      <c r="FWJ66" s="30"/>
      <c r="FWK66" s="66"/>
      <c r="FWL66" s="67"/>
      <c r="FWM66" s="30"/>
      <c r="FWN66" s="30"/>
      <c r="FWO66" s="43"/>
      <c r="FWP66" s="30"/>
      <c r="FWQ66" s="66"/>
      <c r="FWR66" s="67"/>
      <c r="FWS66" s="30"/>
      <c r="FWT66" s="30"/>
      <c r="FWU66" s="43"/>
      <c r="FWV66" s="30"/>
      <c r="FWW66" s="66"/>
      <c r="FWX66" s="67"/>
      <c r="FWY66" s="30"/>
      <c r="FWZ66" s="30"/>
      <c r="FXA66" s="43"/>
      <c r="FXB66" s="30"/>
      <c r="FXC66" s="66"/>
      <c r="FXD66" s="67"/>
      <c r="FXE66" s="30"/>
      <c r="FXF66" s="30"/>
      <c r="FXG66" s="43"/>
      <c r="FXH66" s="30"/>
      <c r="FXI66" s="66"/>
      <c r="FXJ66" s="67"/>
      <c r="FXK66" s="30"/>
      <c r="FXL66" s="30"/>
      <c r="FXM66" s="43"/>
      <c r="FXN66" s="30"/>
      <c r="FXO66" s="66"/>
      <c r="FXP66" s="67"/>
      <c r="FXQ66" s="30"/>
      <c r="FXR66" s="30"/>
      <c r="FXS66" s="43"/>
      <c r="FXT66" s="30"/>
      <c r="FXU66" s="66"/>
      <c r="FXV66" s="67"/>
      <c r="FXW66" s="30"/>
      <c r="FXX66" s="30"/>
      <c r="FXY66" s="43"/>
      <c r="FXZ66" s="30"/>
      <c r="FYA66" s="66"/>
      <c r="FYB66" s="67"/>
      <c r="FYC66" s="30"/>
      <c r="FYD66" s="30"/>
      <c r="FYE66" s="43"/>
      <c r="FYF66" s="30"/>
      <c r="FYG66" s="66"/>
      <c r="FYH66" s="67"/>
      <c r="FYI66" s="30"/>
      <c r="FYJ66" s="30"/>
      <c r="FYK66" s="43"/>
      <c r="FYL66" s="30"/>
      <c r="FYM66" s="66"/>
      <c r="FYN66" s="67"/>
      <c r="FYO66" s="30"/>
      <c r="FYP66" s="30"/>
      <c r="FYQ66" s="43"/>
      <c r="FYR66" s="30"/>
      <c r="FYS66" s="66"/>
      <c r="FYT66" s="67"/>
      <c r="FYU66" s="30"/>
      <c r="FYV66" s="30"/>
      <c r="FYW66" s="43"/>
      <c r="FYX66" s="30"/>
      <c r="FYY66" s="66"/>
      <c r="FYZ66" s="67"/>
      <c r="FZA66" s="30"/>
      <c r="FZB66" s="30"/>
      <c r="FZC66" s="43"/>
      <c r="FZD66" s="30"/>
      <c r="FZE66" s="66"/>
      <c r="FZF66" s="67"/>
      <c r="FZG66" s="30"/>
      <c r="FZH66" s="30"/>
      <c r="FZI66" s="43"/>
      <c r="FZJ66" s="30"/>
      <c r="FZK66" s="66"/>
      <c r="FZL66" s="67"/>
      <c r="FZM66" s="30"/>
      <c r="FZN66" s="30"/>
      <c r="FZO66" s="43"/>
      <c r="FZP66" s="30"/>
      <c r="FZQ66" s="66"/>
      <c r="FZR66" s="67"/>
      <c r="FZS66" s="30"/>
      <c r="FZT66" s="30"/>
      <c r="FZU66" s="43"/>
      <c r="FZV66" s="30"/>
      <c r="FZW66" s="66"/>
      <c r="FZX66" s="67"/>
      <c r="FZY66" s="30"/>
      <c r="FZZ66" s="30"/>
      <c r="GAA66" s="43"/>
      <c r="GAB66" s="30"/>
      <c r="GAC66" s="66"/>
      <c r="GAD66" s="67"/>
      <c r="GAE66" s="30"/>
      <c r="GAF66" s="30"/>
      <c r="GAG66" s="43"/>
      <c r="GAH66" s="30"/>
      <c r="GAI66" s="66"/>
      <c r="GAJ66" s="67"/>
      <c r="GAK66" s="30"/>
      <c r="GAL66" s="30"/>
      <c r="GAM66" s="43"/>
      <c r="GAN66" s="30"/>
      <c r="GAO66" s="66"/>
      <c r="GAP66" s="67"/>
      <c r="GAQ66" s="30"/>
      <c r="GAR66" s="30"/>
      <c r="GAS66" s="43"/>
      <c r="GAT66" s="30"/>
      <c r="GAU66" s="66"/>
      <c r="GAV66" s="67"/>
      <c r="GAW66" s="30"/>
      <c r="GAX66" s="30"/>
      <c r="GAY66" s="43"/>
      <c r="GAZ66" s="30"/>
      <c r="GBA66" s="66"/>
      <c r="GBB66" s="67"/>
      <c r="GBC66" s="30"/>
      <c r="GBD66" s="30"/>
      <c r="GBE66" s="43"/>
      <c r="GBF66" s="30"/>
      <c r="GBG66" s="66"/>
      <c r="GBH66" s="67"/>
      <c r="GBI66" s="30"/>
      <c r="GBJ66" s="30"/>
      <c r="GBK66" s="43"/>
      <c r="GBL66" s="30"/>
      <c r="GBM66" s="66"/>
      <c r="GBN66" s="67"/>
      <c r="GBO66" s="30"/>
      <c r="GBP66" s="30"/>
      <c r="GBQ66" s="43"/>
      <c r="GBR66" s="30"/>
      <c r="GBS66" s="66"/>
      <c r="GBT66" s="67"/>
      <c r="GBU66" s="30"/>
      <c r="GBV66" s="30"/>
      <c r="GBW66" s="43"/>
      <c r="GBX66" s="30"/>
      <c r="GBY66" s="66"/>
      <c r="GBZ66" s="67"/>
      <c r="GCA66" s="30"/>
      <c r="GCB66" s="30"/>
      <c r="GCC66" s="43"/>
      <c r="GCD66" s="30"/>
      <c r="GCE66" s="66"/>
      <c r="GCF66" s="67"/>
      <c r="GCG66" s="30"/>
      <c r="GCH66" s="30"/>
      <c r="GCI66" s="43"/>
      <c r="GCJ66" s="30"/>
      <c r="GCK66" s="66"/>
      <c r="GCL66" s="67"/>
      <c r="GCM66" s="30"/>
      <c r="GCN66" s="30"/>
      <c r="GCO66" s="43"/>
      <c r="GCP66" s="30"/>
      <c r="GCQ66" s="66"/>
      <c r="GCR66" s="67"/>
      <c r="GCS66" s="30"/>
      <c r="GCT66" s="30"/>
      <c r="GCU66" s="43"/>
      <c r="GCV66" s="30"/>
      <c r="GCW66" s="66"/>
      <c r="GCX66" s="67"/>
      <c r="GCY66" s="30"/>
      <c r="GCZ66" s="30"/>
      <c r="GDA66" s="43"/>
      <c r="GDB66" s="30"/>
      <c r="GDC66" s="66"/>
      <c r="GDD66" s="67"/>
      <c r="GDE66" s="30"/>
      <c r="GDF66" s="30"/>
      <c r="GDG66" s="43"/>
      <c r="GDH66" s="30"/>
      <c r="GDI66" s="66"/>
      <c r="GDJ66" s="67"/>
      <c r="GDK66" s="30"/>
      <c r="GDL66" s="30"/>
      <c r="GDM66" s="43"/>
      <c r="GDN66" s="30"/>
      <c r="GDO66" s="66"/>
      <c r="GDP66" s="67"/>
      <c r="GDQ66" s="30"/>
      <c r="GDR66" s="30"/>
      <c r="GDS66" s="43"/>
      <c r="GDT66" s="30"/>
      <c r="GDU66" s="66"/>
      <c r="GDV66" s="67"/>
      <c r="GDW66" s="30"/>
      <c r="GDX66" s="30"/>
      <c r="GDY66" s="43"/>
      <c r="GDZ66" s="30"/>
      <c r="GEA66" s="66"/>
      <c r="GEB66" s="67"/>
      <c r="GEC66" s="30"/>
      <c r="GED66" s="30"/>
      <c r="GEE66" s="43"/>
      <c r="GEF66" s="30"/>
      <c r="GEG66" s="66"/>
      <c r="GEH66" s="67"/>
      <c r="GEI66" s="30"/>
      <c r="GEJ66" s="30"/>
      <c r="GEK66" s="43"/>
      <c r="GEL66" s="30"/>
      <c r="GEM66" s="66"/>
      <c r="GEN66" s="67"/>
      <c r="GEO66" s="30"/>
      <c r="GEP66" s="30"/>
      <c r="GEQ66" s="43"/>
      <c r="GER66" s="30"/>
      <c r="GES66" s="66"/>
      <c r="GET66" s="67"/>
      <c r="GEU66" s="30"/>
      <c r="GEV66" s="30"/>
      <c r="GEW66" s="43"/>
      <c r="GEX66" s="30"/>
      <c r="GEY66" s="66"/>
      <c r="GEZ66" s="67"/>
      <c r="GFA66" s="30"/>
      <c r="GFB66" s="30"/>
      <c r="GFC66" s="43"/>
      <c r="GFD66" s="30"/>
      <c r="GFE66" s="66"/>
      <c r="GFF66" s="67"/>
      <c r="GFG66" s="30"/>
      <c r="GFH66" s="30"/>
      <c r="GFI66" s="43"/>
      <c r="GFJ66" s="30"/>
      <c r="GFK66" s="66"/>
      <c r="GFL66" s="67"/>
      <c r="GFM66" s="30"/>
      <c r="GFN66" s="30"/>
      <c r="GFO66" s="43"/>
      <c r="GFP66" s="30"/>
      <c r="GFQ66" s="66"/>
      <c r="GFR66" s="67"/>
      <c r="GFS66" s="30"/>
      <c r="GFT66" s="30"/>
      <c r="GFU66" s="43"/>
      <c r="GFV66" s="30"/>
      <c r="GFW66" s="66"/>
      <c r="GFX66" s="67"/>
      <c r="GFY66" s="30"/>
      <c r="GFZ66" s="30"/>
      <c r="GGA66" s="43"/>
      <c r="GGB66" s="30"/>
      <c r="GGC66" s="66"/>
      <c r="GGD66" s="67"/>
      <c r="GGE66" s="30"/>
      <c r="GGF66" s="30"/>
      <c r="GGG66" s="43"/>
      <c r="GGH66" s="30"/>
      <c r="GGI66" s="66"/>
      <c r="GGJ66" s="67"/>
      <c r="GGK66" s="30"/>
      <c r="GGL66" s="30"/>
      <c r="GGM66" s="43"/>
      <c r="GGN66" s="30"/>
      <c r="GGO66" s="66"/>
      <c r="GGP66" s="67"/>
      <c r="GGQ66" s="30"/>
      <c r="GGR66" s="30"/>
      <c r="GGS66" s="43"/>
      <c r="GGT66" s="30"/>
      <c r="GGU66" s="66"/>
      <c r="GGV66" s="67"/>
      <c r="GGW66" s="30"/>
      <c r="GGX66" s="30"/>
      <c r="GGY66" s="43"/>
      <c r="GGZ66" s="30"/>
      <c r="GHA66" s="66"/>
      <c r="GHB66" s="67"/>
      <c r="GHC66" s="30"/>
      <c r="GHD66" s="30"/>
      <c r="GHE66" s="43"/>
      <c r="GHF66" s="30"/>
      <c r="GHG66" s="66"/>
      <c r="GHH66" s="67"/>
      <c r="GHI66" s="30"/>
      <c r="GHJ66" s="30"/>
      <c r="GHK66" s="43"/>
      <c r="GHL66" s="30"/>
      <c r="GHM66" s="66"/>
      <c r="GHN66" s="67"/>
      <c r="GHO66" s="30"/>
      <c r="GHP66" s="30"/>
      <c r="GHQ66" s="43"/>
      <c r="GHR66" s="30"/>
      <c r="GHS66" s="66"/>
      <c r="GHT66" s="67"/>
      <c r="GHU66" s="30"/>
      <c r="GHV66" s="30"/>
      <c r="GHW66" s="43"/>
      <c r="GHX66" s="30"/>
      <c r="GHY66" s="66"/>
      <c r="GHZ66" s="67"/>
      <c r="GIA66" s="30"/>
      <c r="GIB66" s="30"/>
      <c r="GIC66" s="43"/>
      <c r="GID66" s="30"/>
      <c r="GIE66" s="66"/>
      <c r="GIF66" s="67"/>
      <c r="GIG66" s="30"/>
      <c r="GIH66" s="30"/>
      <c r="GII66" s="43"/>
      <c r="GIJ66" s="30"/>
      <c r="GIK66" s="66"/>
      <c r="GIL66" s="67"/>
      <c r="GIM66" s="30"/>
      <c r="GIN66" s="30"/>
      <c r="GIO66" s="43"/>
      <c r="GIP66" s="30"/>
      <c r="GIQ66" s="66"/>
      <c r="GIR66" s="67"/>
      <c r="GIS66" s="30"/>
      <c r="GIT66" s="30"/>
      <c r="GIU66" s="43"/>
      <c r="GIV66" s="30"/>
      <c r="GIW66" s="66"/>
      <c r="GIX66" s="67"/>
      <c r="GIY66" s="30"/>
      <c r="GIZ66" s="30"/>
      <c r="GJA66" s="43"/>
      <c r="GJB66" s="30"/>
      <c r="GJC66" s="66"/>
      <c r="GJD66" s="67"/>
      <c r="GJE66" s="30"/>
      <c r="GJF66" s="30"/>
      <c r="GJG66" s="43"/>
      <c r="GJH66" s="30"/>
      <c r="GJI66" s="66"/>
      <c r="GJJ66" s="67"/>
      <c r="GJK66" s="30"/>
      <c r="GJL66" s="30"/>
      <c r="GJM66" s="43"/>
      <c r="GJN66" s="30"/>
      <c r="GJO66" s="66"/>
      <c r="GJP66" s="67"/>
      <c r="GJQ66" s="30"/>
      <c r="GJR66" s="30"/>
      <c r="GJS66" s="43"/>
      <c r="GJT66" s="30"/>
      <c r="GJU66" s="66"/>
      <c r="GJV66" s="67"/>
      <c r="GJW66" s="30"/>
      <c r="GJX66" s="30"/>
      <c r="GJY66" s="43"/>
      <c r="GJZ66" s="30"/>
      <c r="GKA66" s="66"/>
      <c r="GKB66" s="67"/>
      <c r="GKC66" s="30"/>
      <c r="GKD66" s="30"/>
      <c r="GKE66" s="43"/>
      <c r="GKF66" s="30"/>
      <c r="GKG66" s="66"/>
      <c r="GKH66" s="67"/>
      <c r="GKI66" s="30"/>
      <c r="GKJ66" s="30"/>
      <c r="GKK66" s="43"/>
      <c r="GKL66" s="30"/>
      <c r="GKM66" s="66"/>
      <c r="GKN66" s="67"/>
      <c r="GKO66" s="30"/>
      <c r="GKP66" s="30"/>
      <c r="GKQ66" s="43"/>
      <c r="GKR66" s="30"/>
      <c r="GKS66" s="66"/>
      <c r="GKT66" s="67"/>
      <c r="GKU66" s="30"/>
      <c r="GKV66" s="30"/>
      <c r="GKW66" s="43"/>
      <c r="GKX66" s="30"/>
      <c r="GKY66" s="66"/>
      <c r="GKZ66" s="67"/>
      <c r="GLA66" s="30"/>
      <c r="GLB66" s="30"/>
      <c r="GLC66" s="43"/>
      <c r="GLD66" s="30"/>
      <c r="GLE66" s="66"/>
      <c r="GLF66" s="67"/>
      <c r="GLG66" s="30"/>
      <c r="GLH66" s="30"/>
      <c r="GLI66" s="43"/>
      <c r="GLJ66" s="30"/>
      <c r="GLK66" s="66"/>
      <c r="GLL66" s="67"/>
      <c r="GLM66" s="30"/>
      <c r="GLN66" s="30"/>
      <c r="GLO66" s="43"/>
      <c r="GLP66" s="30"/>
      <c r="GLQ66" s="66"/>
      <c r="GLR66" s="67"/>
      <c r="GLS66" s="30"/>
      <c r="GLT66" s="30"/>
      <c r="GLU66" s="43"/>
      <c r="GLV66" s="30"/>
      <c r="GLW66" s="66"/>
      <c r="GLX66" s="67"/>
      <c r="GLY66" s="30"/>
      <c r="GLZ66" s="30"/>
      <c r="GMA66" s="43"/>
      <c r="GMB66" s="30"/>
      <c r="GMC66" s="66"/>
      <c r="GMD66" s="67"/>
      <c r="GME66" s="30"/>
      <c r="GMF66" s="30"/>
      <c r="GMG66" s="43"/>
      <c r="GMH66" s="30"/>
      <c r="GMI66" s="66"/>
      <c r="GMJ66" s="67"/>
      <c r="GMK66" s="30"/>
      <c r="GML66" s="30"/>
      <c r="GMM66" s="43"/>
      <c r="GMN66" s="30"/>
      <c r="GMO66" s="66"/>
      <c r="GMP66" s="67"/>
      <c r="GMQ66" s="30"/>
      <c r="GMR66" s="30"/>
      <c r="GMS66" s="43"/>
      <c r="GMT66" s="30"/>
      <c r="GMU66" s="66"/>
      <c r="GMV66" s="67"/>
      <c r="GMW66" s="30"/>
      <c r="GMX66" s="30"/>
      <c r="GMY66" s="43"/>
      <c r="GMZ66" s="30"/>
      <c r="GNA66" s="66"/>
      <c r="GNB66" s="67"/>
      <c r="GNC66" s="30"/>
      <c r="GND66" s="30"/>
      <c r="GNE66" s="43"/>
      <c r="GNF66" s="30"/>
      <c r="GNG66" s="66"/>
      <c r="GNH66" s="67"/>
      <c r="GNI66" s="30"/>
      <c r="GNJ66" s="30"/>
      <c r="GNK66" s="43"/>
      <c r="GNL66" s="30"/>
      <c r="GNM66" s="66"/>
      <c r="GNN66" s="67"/>
      <c r="GNO66" s="30"/>
      <c r="GNP66" s="30"/>
      <c r="GNQ66" s="43"/>
      <c r="GNR66" s="30"/>
      <c r="GNS66" s="66"/>
      <c r="GNT66" s="67"/>
      <c r="GNU66" s="30"/>
      <c r="GNV66" s="30"/>
      <c r="GNW66" s="43"/>
      <c r="GNX66" s="30"/>
      <c r="GNY66" s="66"/>
      <c r="GNZ66" s="67"/>
      <c r="GOA66" s="30"/>
      <c r="GOB66" s="30"/>
      <c r="GOC66" s="43"/>
      <c r="GOD66" s="30"/>
      <c r="GOE66" s="66"/>
      <c r="GOF66" s="67"/>
      <c r="GOG66" s="30"/>
      <c r="GOH66" s="30"/>
      <c r="GOI66" s="43"/>
      <c r="GOJ66" s="30"/>
      <c r="GOK66" s="66"/>
      <c r="GOL66" s="67"/>
      <c r="GOM66" s="30"/>
      <c r="GON66" s="30"/>
      <c r="GOO66" s="43"/>
      <c r="GOP66" s="30"/>
      <c r="GOQ66" s="66"/>
      <c r="GOR66" s="67"/>
      <c r="GOS66" s="30"/>
      <c r="GOT66" s="30"/>
      <c r="GOU66" s="43"/>
      <c r="GOV66" s="30"/>
      <c r="GOW66" s="66"/>
      <c r="GOX66" s="67"/>
      <c r="GOY66" s="30"/>
      <c r="GOZ66" s="30"/>
      <c r="GPA66" s="43"/>
      <c r="GPB66" s="30"/>
      <c r="GPC66" s="66"/>
      <c r="GPD66" s="67"/>
      <c r="GPE66" s="30"/>
      <c r="GPF66" s="30"/>
      <c r="GPG66" s="43"/>
      <c r="GPH66" s="30"/>
      <c r="GPI66" s="66"/>
      <c r="GPJ66" s="67"/>
      <c r="GPK66" s="30"/>
      <c r="GPL66" s="30"/>
      <c r="GPM66" s="43"/>
      <c r="GPN66" s="30"/>
      <c r="GPO66" s="66"/>
      <c r="GPP66" s="67"/>
      <c r="GPQ66" s="30"/>
      <c r="GPR66" s="30"/>
      <c r="GPS66" s="43"/>
      <c r="GPT66" s="30"/>
      <c r="GPU66" s="66"/>
      <c r="GPV66" s="67"/>
      <c r="GPW66" s="30"/>
      <c r="GPX66" s="30"/>
      <c r="GPY66" s="43"/>
      <c r="GPZ66" s="30"/>
      <c r="GQA66" s="66"/>
      <c r="GQB66" s="67"/>
      <c r="GQC66" s="30"/>
      <c r="GQD66" s="30"/>
      <c r="GQE66" s="43"/>
      <c r="GQF66" s="30"/>
      <c r="GQG66" s="66"/>
      <c r="GQH66" s="67"/>
      <c r="GQI66" s="30"/>
      <c r="GQJ66" s="30"/>
      <c r="GQK66" s="43"/>
      <c r="GQL66" s="30"/>
      <c r="GQM66" s="66"/>
      <c r="GQN66" s="67"/>
      <c r="GQO66" s="30"/>
      <c r="GQP66" s="30"/>
      <c r="GQQ66" s="43"/>
      <c r="GQR66" s="30"/>
      <c r="GQS66" s="66"/>
      <c r="GQT66" s="67"/>
      <c r="GQU66" s="30"/>
      <c r="GQV66" s="30"/>
      <c r="GQW66" s="43"/>
      <c r="GQX66" s="30"/>
      <c r="GQY66" s="66"/>
      <c r="GQZ66" s="67"/>
      <c r="GRA66" s="30"/>
      <c r="GRB66" s="30"/>
      <c r="GRC66" s="43"/>
      <c r="GRD66" s="30"/>
      <c r="GRE66" s="66"/>
      <c r="GRF66" s="67"/>
      <c r="GRG66" s="30"/>
      <c r="GRH66" s="30"/>
      <c r="GRI66" s="43"/>
      <c r="GRJ66" s="30"/>
      <c r="GRK66" s="66"/>
      <c r="GRL66" s="67"/>
      <c r="GRM66" s="30"/>
      <c r="GRN66" s="30"/>
      <c r="GRO66" s="43"/>
      <c r="GRP66" s="30"/>
      <c r="GRQ66" s="66"/>
      <c r="GRR66" s="67"/>
      <c r="GRS66" s="30"/>
      <c r="GRT66" s="30"/>
      <c r="GRU66" s="43"/>
      <c r="GRV66" s="30"/>
      <c r="GRW66" s="66"/>
      <c r="GRX66" s="67"/>
      <c r="GRY66" s="30"/>
      <c r="GRZ66" s="30"/>
      <c r="GSA66" s="43"/>
      <c r="GSB66" s="30"/>
      <c r="GSC66" s="66"/>
      <c r="GSD66" s="67"/>
      <c r="GSE66" s="30"/>
      <c r="GSF66" s="30"/>
      <c r="GSG66" s="43"/>
      <c r="GSH66" s="30"/>
      <c r="GSI66" s="66"/>
      <c r="GSJ66" s="67"/>
      <c r="GSK66" s="30"/>
      <c r="GSL66" s="30"/>
      <c r="GSM66" s="43"/>
      <c r="GSN66" s="30"/>
      <c r="GSO66" s="66"/>
      <c r="GSP66" s="67"/>
      <c r="GSQ66" s="30"/>
      <c r="GSR66" s="30"/>
      <c r="GSS66" s="43"/>
      <c r="GST66" s="30"/>
      <c r="GSU66" s="66"/>
      <c r="GSV66" s="67"/>
      <c r="GSW66" s="30"/>
      <c r="GSX66" s="30"/>
      <c r="GSY66" s="43"/>
      <c r="GSZ66" s="30"/>
      <c r="GTA66" s="66"/>
      <c r="GTB66" s="67"/>
      <c r="GTC66" s="30"/>
      <c r="GTD66" s="30"/>
      <c r="GTE66" s="43"/>
      <c r="GTF66" s="30"/>
      <c r="GTG66" s="66"/>
      <c r="GTH66" s="67"/>
      <c r="GTI66" s="30"/>
      <c r="GTJ66" s="30"/>
      <c r="GTK66" s="43"/>
      <c r="GTL66" s="30"/>
      <c r="GTM66" s="66"/>
      <c r="GTN66" s="67"/>
      <c r="GTO66" s="30"/>
      <c r="GTP66" s="30"/>
      <c r="GTQ66" s="43"/>
      <c r="GTR66" s="30"/>
      <c r="GTS66" s="66"/>
      <c r="GTT66" s="67"/>
      <c r="GTU66" s="30"/>
      <c r="GTV66" s="30"/>
      <c r="GTW66" s="43"/>
      <c r="GTX66" s="30"/>
      <c r="GTY66" s="66"/>
      <c r="GTZ66" s="67"/>
      <c r="GUA66" s="30"/>
      <c r="GUB66" s="30"/>
      <c r="GUC66" s="43"/>
      <c r="GUD66" s="30"/>
      <c r="GUE66" s="66"/>
      <c r="GUF66" s="67"/>
      <c r="GUG66" s="30"/>
      <c r="GUH66" s="30"/>
      <c r="GUI66" s="43"/>
      <c r="GUJ66" s="30"/>
      <c r="GUK66" s="66"/>
      <c r="GUL66" s="67"/>
      <c r="GUM66" s="30"/>
      <c r="GUN66" s="30"/>
      <c r="GUO66" s="43"/>
      <c r="GUP66" s="30"/>
      <c r="GUQ66" s="66"/>
      <c r="GUR66" s="67"/>
      <c r="GUS66" s="30"/>
      <c r="GUT66" s="30"/>
      <c r="GUU66" s="43"/>
      <c r="GUV66" s="30"/>
      <c r="GUW66" s="66"/>
      <c r="GUX66" s="67"/>
      <c r="GUY66" s="30"/>
      <c r="GUZ66" s="30"/>
      <c r="GVA66" s="43"/>
      <c r="GVB66" s="30"/>
      <c r="GVC66" s="66"/>
      <c r="GVD66" s="67"/>
      <c r="GVE66" s="30"/>
      <c r="GVF66" s="30"/>
      <c r="GVG66" s="43"/>
      <c r="GVH66" s="30"/>
      <c r="GVI66" s="66"/>
      <c r="GVJ66" s="67"/>
      <c r="GVK66" s="30"/>
      <c r="GVL66" s="30"/>
      <c r="GVM66" s="43"/>
      <c r="GVN66" s="30"/>
      <c r="GVO66" s="66"/>
      <c r="GVP66" s="67"/>
      <c r="GVQ66" s="30"/>
      <c r="GVR66" s="30"/>
      <c r="GVS66" s="43"/>
      <c r="GVT66" s="30"/>
      <c r="GVU66" s="66"/>
      <c r="GVV66" s="67"/>
      <c r="GVW66" s="30"/>
      <c r="GVX66" s="30"/>
      <c r="GVY66" s="43"/>
      <c r="GVZ66" s="30"/>
      <c r="GWA66" s="66"/>
      <c r="GWB66" s="67"/>
      <c r="GWC66" s="30"/>
      <c r="GWD66" s="30"/>
      <c r="GWE66" s="43"/>
      <c r="GWF66" s="30"/>
      <c r="GWG66" s="66"/>
      <c r="GWH66" s="67"/>
      <c r="GWI66" s="30"/>
      <c r="GWJ66" s="30"/>
      <c r="GWK66" s="43"/>
      <c r="GWL66" s="30"/>
      <c r="GWM66" s="66"/>
      <c r="GWN66" s="67"/>
      <c r="GWO66" s="30"/>
      <c r="GWP66" s="30"/>
      <c r="GWQ66" s="43"/>
      <c r="GWR66" s="30"/>
      <c r="GWS66" s="66"/>
      <c r="GWT66" s="67"/>
      <c r="GWU66" s="30"/>
      <c r="GWV66" s="30"/>
      <c r="GWW66" s="43"/>
      <c r="GWX66" s="30"/>
      <c r="GWY66" s="66"/>
      <c r="GWZ66" s="67"/>
      <c r="GXA66" s="30"/>
      <c r="GXB66" s="30"/>
      <c r="GXC66" s="43"/>
      <c r="GXD66" s="30"/>
      <c r="GXE66" s="66"/>
      <c r="GXF66" s="67"/>
      <c r="GXG66" s="30"/>
      <c r="GXH66" s="30"/>
      <c r="GXI66" s="43"/>
      <c r="GXJ66" s="30"/>
      <c r="GXK66" s="66"/>
      <c r="GXL66" s="67"/>
      <c r="GXM66" s="30"/>
      <c r="GXN66" s="30"/>
      <c r="GXO66" s="43"/>
      <c r="GXP66" s="30"/>
      <c r="GXQ66" s="66"/>
      <c r="GXR66" s="67"/>
      <c r="GXS66" s="30"/>
      <c r="GXT66" s="30"/>
      <c r="GXU66" s="43"/>
      <c r="GXV66" s="30"/>
      <c r="GXW66" s="66"/>
      <c r="GXX66" s="67"/>
      <c r="GXY66" s="30"/>
      <c r="GXZ66" s="30"/>
      <c r="GYA66" s="43"/>
      <c r="GYB66" s="30"/>
      <c r="GYC66" s="66"/>
      <c r="GYD66" s="67"/>
      <c r="GYE66" s="30"/>
      <c r="GYF66" s="30"/>
      <c r="GYG66" s="43"/>
      <c r="GYH66" s="30"/>
      <c r="GYI66" s="66"/>
      <c r="GYJ66" s="67"/>
      <c r="GYK66" s="30"/>
      <c r="GYL66" s="30"/>
      <c r="GYM66" s="43"/>
      <c r="GYN66" s="30"/>
      <c r="GYO66" s="66"/>
      <c r="GYP66" s="67"/>
      <c r="GYQ66" s="30"/>
      <c r="GYR66" s="30"/>
      <c r="GYS66" s="43"/>
      <c r="GYT66" s="30"/>
      <c r="GYU66" s="66"/>
      <c r="GYV66" s="67"/>
      <c r="GYW66" s="30"/>
      <c r="GYX66" s="30"/>
      <c r="GYY66" s="43"/>
      <c r="GYZ66" s="30"/>
      <c r="GZA66" s="66"/>
      <c r="GZB66" s="67"/>
      <c r="GZC66" s="30"/>
      <c r="GZD66" s="30"/>
      <c r="GZE66" s="43"/>
      <c r="GZF66" s="30"/>
      <c r="GZG66" s="66"/>
      <c r="GZH66" s="67"/>
      <c r="GZI66" s="30"/>
      <c r="GZJ66" s="30"/>
      <c r="GZK66" s="43"/>
      <c r="GZL66" s="30"/>
      <c r="GZM66" s="66"/>
      <c r="GZN66" s="67"/>
      <c r="GZO66" s="30"/>
      <c r="GZP66" s="30"/>
      <c r="GZQ66" s="43"/>
      <c r="GZR66" s="30"/>
      <c r="GZS66" s="66"/>
      <c r="GZT66" s="67"/>
      <c r="GZU66" s="30"/>
      <c r="GZV66" s="30"/>
      <c r="GZW66" s="43"/>
      <c r="GZX66" s="30"/>
      <c r="GZY66" s="66"/>
      <c r="GZZ66" s="67"/>
      <c r="HAA66" s="30"/>
      <c r="HAB66" s="30"/>
      <c r="HAC66" s="43"/>
      <c r="HAD66" s="30"/>
      <c r="HAE66" s="66"/>
      <c r="HAF66" s="67"/>
      <c r="HAG66" s="30"/>
      <c r="HAH66" s="30"/>
      <c r="HAI66" s="43"/>
      <c r="HAJ66" s="30"/>
      <c r="HAK66" s="66"/>
      <c r="HAL66" s="67"/>
      <c r="HAM66" s="30"/>
      <c r="HAN66" s="30"/>
      <c r="HAO66" s="43"/>
      <c r="HAP66" s="30"/>
      <c r="HAQ66" s="66"/>
      <c r="HAR66" s="67"/>
      <c r="HAS66" s="30"/>
      <c r="HAT66" s="30"/>
      <c r="HAU66" s="43"/>
      <c r="HAV66" s="30"/>
      <c r="HAW66" s="66"/>
      <c r="HAX66" s="67"/>
      <c r="HAY66" s="30"/>
      <c r="HAZ66" s="30"/>
      <c r="HBA66" s="43"/>
      <c r="HBB66" s="30"/>
      <c r="HBC66" s="66"/>
      <c r="HBD66" s="67"/>
      <c r="HBE66" s="30"/>
      <c r="HBF66" s="30"/>
      <c r="HBG66" s="43"/>
      <c r="HBH66" s="30"/>
      <c r="HBI66" s="66"/>
      <c r="HBJ66" s="67"/>
      <c r="HBK66" s="30"/>
      <c r="HBL66" s="30"/>
      <c r="HBM66" s="43"/>
      <c r="HBN66" s="30"/>
      <c r="HBO66" s="66"/>
      <c r="HBP66" s="67"/>
      <c r="HBQ66" s="30"/>
      <c r="HBR66" s="30"/>
      <c r="HBS66" s="43"/>
      <c r="HBT66" s="30"/>
      <c r="HBU66" s="66"/>
      <c r="HBV66" s="67"/>
      <c r="HBW66" s="30"/>
      <c r="HBX66" s="30"/>
      <c r="HBY66" s="43"/>
      <c r="HBZ66" s="30"/>
      <c r="HCA66" s="66"/>
      <c r="HCB66" s="67"/>
      <c r="HCC66" s="30"/>
      <c r="HCD66" s="30"/>
      <c r="HCE66" s="43"/>
      <c r="HCF66" s="30"/>
      <c r="HCG66" s="66"/>
      <c r="HCH66" s="67"/>
      <c r="HCI66" s="30"/>
      <c r="HCJ66" s="30"/>
      <c r="HCK66" s="43"/>
      <c r="HCL66" s="30"/>
      <c r="HCM66" s="66"/>
      <c r="HCN66" s="67"/>
      <c r="HCO66" s="30"/>
      <c r="HCP66" s="30"/>
      <c r="HCQ66" s="43"/>
      <c r="HCR66" s="30"/>
      <c r="HCS66" s="66"/>
      <c r="HCT66" s="67"/>
      <c r="HCU66" s="30"/>
      <c r="HCV66" s="30"/>
      <c r="HCW66" s="43"/>
      <c r="HCX66" s="30"/>
      <c r="HCY66" s="66"/>
      <c r="HCZ66" s="67"/>
      <c r="HDA66" s="30"/>
      <c r="HDB66" s="30"/>
      <c r="HDC66" s="43"/>
      <c r="HDD66" s="30"/>
      <c r="HDE66" s="66"/>
      <c r="HDF66" s="67"/>
      <c r="HDG66" s="30"/>
      <c r="HDH66" s="30"/>
      <c r="HDI66" s="43"/>
      <c r="HDJ66" s="30"/>
      <c r="HDK66" s="66"/>
      <c r="HDL66" s="67"/>
      <c r="HDM66" s="30"/>
      <c r="HDN66" s="30"/>
      <c r="HDO66" s="43"/>
      <c r="HDP66" s="30"/>
      <c r="HDQ66" s="66"/>
      <c r="HDR66" s="67"/>
      <c r="HDS66" s="30"/>
      <c r="HDT66" s="30"/>
      <c r="HDU66" s="43"/>
      <c r="HDV66" s="30"/>
      <c r="HDW66" s="66"/>
      <c r="HDX66" s="67"/>
      <c r="HDY66" s="30"/>
      <c r="HDZ66" s="30"/>
      <c r="HEA66" s="43"/>
      <c r="HEB66" s="30"/>
      <c r="HEC66" s="66"/>
      <c r="HED66" s="67"/>
      <c r="HEE66" s="30"/>
      <c r="HEF66" s="30"/>
      <c r="HEG66" s="43"/>
      <c r="HEH66" s="30"/>
      <c r="HEI66" s="66"/>
      <c r="HEJ66" s="67"/>
      <c r="HEK66" s="30"/>
      <c r="HEL66" s="30"/>
      <c r="HEM66" s="43"/>
      <c r="HEN66" s="30"/>
      <c r="HEO66" s="66"/>
      <c r="HEP66" s="67"/>
      <c r="HEQ66" s="30"/>
      <c r="HER66" s="30"/>
      <c r="HES66" s="43"/>
      <c r="HET66" s="30"/>
      <c r="HEU66" s="66"/>
      <c r="HEV66" s="67"/>
      <c r="HEW66" s="30"/>
      <c r="HEX66" s="30"/>
      <c r="HEY66" s="43"/>
      <c r="HEZ66" s="30"/>
      <c r="HFA66" s="66"/>
      <c r="HFB66" s="67"/>
      <c r="HFC66" s="30"/>
      <c r="HFD66" s="30"/>
      <c r="HFE66" s="43"/>
      <c r="HFF66" s="30"/>
      <c r="HFG66" s="66"/>
      <c r="HFH66" s="67"/>
      <c r="HFI66" s="30"/>
      <c r="HFJ66" s="30"/>
      <c r="HFK66" s="43"/>
      <c r="HFL66" s="30"/>
      <c r="HFM66" s="66"/>
      <c r="HFN66" s="67"/>
      <c r="HFO66" s="30"/>
      <c r="HFP66" s="30"/>
      <c r="HFQ66" s="43"/>
      <c r="HFR66" s="30"/>
      <c r="HFS66" s="66"/>
      <c r="HFT66" s="67"/>
      <c r="HFU66" s="30"/>
      <c r="HFV66" s="30"/>
      <c r="HFW66" s="43"/>
      <c r="HFX66" s="30"/>
      <c r="HFY66" s="66"/>
      <c r="HFZ66" s="67"/>
      <c r="HGA66" s="30"/>
      <c r="HGB66" s="30"/>
      <c r="HGC66" s="43"/>
      <c r="HGD66" s="30"/>
      <c r="HGE66" s="66"/>
      <c r="HGF66" s="67"/>
      <c r="HGG66" s="30"/>
      <c r="HGH66" s="30"/>
      <c r="HGI66" s="43"/>
      <c r="HGJ66" s="30"/>
      <c r="HGK66" s="66"/>
      <c r="HGL66" s="67"/>
      <c r="HGM66" s="30"/>
      <c r="HGN66" s="30"/>
      <c r="HGO66" s="43"/>
      <c r="HGP66" s="30"/>
      <c r="HGQ66" s="66"/>
      <c r="HGR66" s="67"/>
      <c r="HGS66" s="30"/>
      <c r="HGT66" s="30"/>
      <c r="HGU66" s="43"/>
      <c r="HGV66" s="30"/>
      <c r="HGW66" s="66"/>
      <c r="HGX66" s="67"/>
      <c r="HGY66" s="30"/>
      <c r="HGZ66" s="30"/>
      <c r="HHA66" s="43"/>
      <c r="HHB66" s="30"/>
      <c r="HHC66" s="66"/>
      <c r="HHD66" s="67"/>
      <c r="HHE66" s="30"/>
      <c r="HHF66" s="30"/>
      <c r="HHG66" s="43"/>
      <c r="HHH66" s="30"/>
      <c r="HHI66" s="66"/>
      <c r="HHJ66" s="67"/>
      <c r="HHK66" s="30"/>
      <c r="HHL66" s="30"/>
      <c r="HHM66" s="43"/>
      <c r="HHN66" s="30"/>
      <c r="HHO66" s="66"/>
      <c r="HHP66" s="67"/>
      <c r="HHQ66" s="30"/>
      <c r="HHR66" s="30"/>
      <c r="HHS66" s="43"/>
      <c r="HHT66" s="30"/>
      <c r="HHU66" s="66"/>
      <c r="HHV66" s="67"/>
      <c r="HHW66" s="30"/>
      <c r="HHX66" s="30"/>
      <c r="HHY66" s="43"/>
      <c r="HHZ66" s="30"/>
      <c r="HIA66" s="66"/>
      <c r="HIB66" s="67"/>
      <c r="HIC66" s="30"/>
      <c r="HID66" s="30"/>
      <c r="HIE66" s="43"/>
      <c r="HIF66" s="30"/>
      <c r="HIG66" s="66"/>
      <c r="HIH66" s="67"/>
      <c r="HII66" s="30"/>
      <c r="HIJ66" s="30"/>
      <c r="HIK66" s="43"/>
      <c r="HIL66" s="30"/>
      <c r="HIM66" s="66"/>
      <c r="HIN66" s="67"/>
      <c r="HIO66" s="30"/>
      <c r="HIP66" s="30"/>
      <c r="HIQ66" s="43"/>
      <c r="HIR66" s="30"/>
      <c r="HIS66" s="66"/>
      <c r="HIT66" s="67"/>
      <c r="HIU66" s="30"/>
      <c r="HIV66" s="30"/>
      <c r="HIW66" s="43"/>
      <c r="HIX66" s="30"/>
      <c r="HIY66" s="66"/>
      <c r="HIZ66" s="67"/>
      <c r="HJA66" s="30"/>
      <c r="HJB66" s="30"/>
      <c r="HJC66" s="43"/>
      <c r="HJD66" s="30"/>
      <c r="HJE66" s="66"/>
      <c r="HJF66" s="67"/>
      <c r="HJG66" s="30"/>
      <c r="HJH66" s="30"/>
      <c r="HJI66" s="43"/>
      <c r="HJJ66" s="30"/>
      <c r="HJK66" s="66"/>
      <c r="HJL66" s="67"/>
      <c r="HJM66" s="30"/>
      <c r="HJN66" s="30"/>
      <c r="HJO66" s="43"/>
      <c r="HJP66" s="30"/>
      <c r="HJQ66" s="66"/>
      <c r="HJR66" s="67"/>
      <c r="HJS66" s="30"/>
      <c r="HJT66" s="30"/>
      <c r="HJU66" s="43"/>
      <c r="HJV66" s="30"/>
      <c r="HJW66" s="66"/>
      <c r="HJX66" s="67"/>
      <c r="HJY66" s="30"/>
      <c r="HJZ66" s="30"/>
      <c r="HKA66" s="43"/>
      <c r="HKB66" s="30"/>
      <c r="HKC66" s="66"/>
      <c r="HKD66" s="67"/>
      <c r="HKE66" s="30"/>
      <c r="HKF66" s="30"/>
      <c r="HKG66" s="43"/>
      <c r="HKH66" s="30"/>
      <c r="HKI66" s="66"/>
      <c r="HKJ66" s="67"/>
      <c r="HKK66" s="30"/>
      <c r="HKL66" s="30"/>
      <c r="HKM66" s="43"/>
      <c r="HKN66" s="30"/>
      <c r="HKO66" s="66"/>
      <c r="HKP66" s="67"/>
      <c r="HKQ66" s="30"/>
      <c r="HKR66" s="30"/>
      <c r="HKS66" s="43"/>
      <c r="HKT66" s="30"/>
      <c r="HKU66" s="66"/>
      <c r="HKV66" s="67"/>
      <c r="HKW66" s="30"/>
      <c r="HKX66" s="30"/>
      <c r="HKY66" s="43"/>
      <c r="HKZ66" s="30"/>
      <c r="HLA66" s="66"/>
      <c r="HLB66" s="67"/>
      <c r="HLC66" s="30"/>
      <c r="HLD66" s="30"/>
      <c r="HLE66" s="43"/>
      <c r="HLF66" s="30"/>
      <c r="HLG66" s="66"/>
      <c r="HLH66" s="67"/>
      <c r="HLI66" s="30"/>
      <c r="HLJ66" s="30"/>
      <c r="HLK66" s="43"/>
      <c r="HLL66" s="30"/>
      <c r="HLM66" s="66"/>
      <c r="HLN66" s="67"/>
      <c r="HLO66" s="30"/>
      <c r="HLP66" s="30"/>
      <c r="HLQ66" s="43"/>
      <c r="HLR66" s="30"/>
      <c r="HLS66" s="66"/>
      <c r="HLT66" s="67"/>
      <c r="HLU66" s="30"/>
      <c r="HLV66" s="30"/>
      <c r="HLW66" s="43"/>
      <c r="HLX66" s="30"/>
      <c r="HLY66" s="66"/>
      <c r="HLZ66" s="67"/>
      <c r="HMA66" s="30"/>
      <c r="HMB66" s="30"/>
      <c r="HMC66" s="43"/>
      <c r="HMD66" s="30"/>
      <c r="HME66" s="66"/>
      <c r="HMF66" s="67"/>
      <c r="HMG66" s="30"/>
      <c r="HMH66" s="30"/>
      <c r="HMI66" s="43"/>
      <c r="HMJ66" s="30"/>
      <c r="HMK66" s="66"/>
      <c r="HML66" s="67"/>
      <c r="HMM66" s="30"/>
      <c r="HMN66" s="30"/>
      <c r="HMO66" s="43"/>
      <c r="HMP66" s="30"/>
      <c r="HMQ66" s="66"/>
      <c r="HMR66" s="67"/>
      <c r="HMS66" s="30"/>
      <c r="HMT66" s="30"/>
      <c r="HMU66" s="43"/>
      <c r="HMV66" s="30"/>
      <c r="HMW66" s="66"/>
      <c r="HMX66" s="67"/>
      <c r="HMY66" s="30"/>
      <c r="HMZ66" s="30"/>
      <c r="HNA66" s="43"/>
      <c r="HNB66" s="30"/>
      <c r="HNC66" s="66"/>
      <c r="HND66" s="67"/>
      <c r="HNE66" s="30"/>
      <c r="HNF66" s="30"/>
      <c r="HNG66" s="43"/>
      <c r="HNH66" s="30"/>
      <c r="HNI66" s="66"/>
      <c r="HNJ66" s="67"/>
      <c r="HNK66" s="30"/>
      <c r="HNL66" s="30"/>
      <c r="HNM66" s="43"/>
      <c r="HNN66" s="30"/>
      <c r="HNO66" s="66"/>
      <c r="HNP66" s="67"/>
      <c r="HNQ66" s="30"/>
      <c r="HNR66" s="30"/>
      <c r="HNS66" s="43"/>
      <c r="HNT66" s="30"/>
      <c r="HNU66" s="66"/>
      <c r="HNV66" s="67"/>
      <c r="HNW66" s="30"/>
      <c r="HNX66" s="30"/>
      <c r="HNY66" s="43"/>
      <c r="HNZ66" s="30"/>
      <c r="HOA66" s="66"/>
      <c r="HOB66" s="67"/>
      <c r="HOC66" s="30"/>
      <c r="HOD66" s="30"/>
      <c r="HOE66" s="43"/>
      <c r="HOF66" s="30"/>
      <c r="HOG66" s="66"/>
      <c r="HOH66" s="67"/>
      <c r="HOI66" s="30"/>
      <c r="HOJ66" s="30"/>
      <c r="HOK66" s="43"/>
      <c r="HOL66" s="30"/>
      <c r="HOM66" s="66"/>
      <c r="HON66" s="67"/>
      <c r="HOO66" s="30"/>
      <c r="HOP66" s="30"/>
      <c r="HOQ66" s="43"/>
      <c r="HOR66" s="30"/>
      <c r="HOS66" s="66"/>
      <c r="HOT66" s="67"/>
      <c r="HOU66" s="30"/>
      <c r="HOV66" s="30"/>
      <c r="HOW66" s="43"/>
      <c r="HOX66" s="30"/>
      <c r="HOY66" s="66"/>
      <c r="HOZ66" s="67"/>
      <c r="HPA66" s="30"/>
      <c r="HPB66" s="30"/>
      <c r="HPC66" s="43"/>
      <c r="HPD66" s="30"/>
      <c r="HPE66" s="66"/>
      <c r="HPF66" s="67"/>
      <c r="HPG66" s="30"/>
      <c r="HPH66" s="30"/>
      <c r="HPI66" s="43"/>
      <c r="HPJ66" s="30"/>
      <c r="HPK66" s="66"/>
      <c r="HPL66" s="67"/>
      <c r="HPM66" s="30"/>
      <c r="HPN66" s="30"/>
      <c r="HPO66" s="43"/>
      <c r="HPP66" s="30"/>
      <c r="HPQ66" s="66"/>
      <c r="HPR66" s="67"/>
      <c r="HPS66" s="30"/>
      <c r="HPT66" s="30"/>
      <c r="HPU66" s="43"/>
      <c r="HPV66" s="30"/>
      <c r="HPW66" s="66"/>
      <c r="HPX66" s="67"/>
      <c r="HPY66" s="30"/>
      <c r="HPZ66" s="30"/>
      <c r="HQA66" s="43"/>
      <c r="HQB66" s="30"/>
      <c r="HQC66" s="66"/>
      <c r="HQD66" s="67"/>
      <c r="HQE66" s="30"/>
      <c r="HQF66" s="30"/>
      <c r="HQG66" s="43"/>
      <c r="HQH66" s="30"/>
      <c r="HQI66" s="66"/>
      <c r="HQJ66" s="67"/>
      <c r="HQK66" s="30"/>
      <c r="HQL66" s="30"/>
      <c r="HQM66" s="43"/>
      <c r="HQN66" s="30"/>
      <c r="HQO66" s="66"/>
      <c r="HQP66" s="67"/>
      <c r="HQQ66" s="30"/>
      <c r="HQR66" s="30"/>
      <c r="HQS66" s="43"/>
      <c r="HQT66" s="30"/>
      <c r="HQU66" s="66"/>
      <c r="HQV66" s="67"/>
      <c r="HQW66" s="30"/>
      <c r="HQX66" s="30"/>
      <c r="HQY66" s="43"/>
      <c r="HQZ66" s="30"/>
      <c r="HRA66" s="66"/>
      <c r="HRB66" s="67"/>
      <c r="HRC66" s="30"/>
      <c r="HRD66" s="30"/>
      <c r="HRE66" s="43"/>
      <c r="HRF66" s="30"/>
      <c r="HRG66" s="66"/>
      <c r="HRH66" s="67"/>
      <c r="HRI66" s="30"/>
      <c r="HRJ66" s="30"/>
      <c r="HRK66" s="43"/>
      <c r="HRL66" s="30"/>
      <c r="HRM66" s="66"/>
      <c r="HRN66" s="67"/>
      <c r="HRO66" s="30"/>
      <c r="HRP66" s="30"/>
      <c r="HRQ66" s="43"/>
      <c r="HRR66" s="30"/>
      <c r="HRS66" s="66"/>
      <c r="HRT66" s="67"/>
      <c r="HRU66" s="30"/>
      <c r="HRV66" s="30"/>
      <c r="HRW66" s="43"/>
      <c r="HRX66" s="30"/>
      <c r="HRY66" s="66"/>
      <c r="HRZ66" s="67"/>
      <c r="HSA66" s="30"/>
      <c r="HSB66" s="30"/>
      <c r="HSC66" s="43"/>
      <c r="HSD66" s="30"/>
      <c r="HSE66" s="66"/>
      <c r="HSF66" s="67"/>
      <c r="HSG66" s="30"/>
      <c r="HSH66" s="30"/>
      <c r="HSI66" s="43"/>
      <c r="HSJ66" s="30"/>
      <c r="HSK66" s="66"/>
      <c r="HSL66" s="67"/>
      <c r="HSM66" s="30"/>
      <c r="HSN66" s="30"/>
      <c r="HSO66" s="43"/>
      <c r="HSP66" s="30"/>
      <c r="HSQ66" s="66"/>
      <c r="HSR66" s="67"/>
      <c r="HSS66" s="30"/>
      <c r="HST66" s="30"/>
      <c r="HSU66" s="43"/>
      <c r="HSV66" s="30"/>
      <c r="HSW66" s="66"/>
      <c r="HSX66" s="67"/>
      <c r="HSY66" s="30"/>
      <c r="HSZ66" s="30"/>
      <c r="HTA66" s="43"/>
      <c r="HTB66" s="30"/>
      <c r="HTC66" s="66"/>
      <c r="HTD66" s="67"/>
      <c r="HTE66" s="30"/>
      <c r="HTF66" s="30"/>
      <c r="HTG66" s="43"/>
      <c r="HTH66" s="30"/>
      <c r="HTI66" s="66"/>
      <c r="HTJ66" s="67"/>
      <c r="HTK66" s="30"/>
      <c r="HTL66" s="30"/>
      <c r="HTM66" s="43"/>
      <c r="HTN66" s="30"/>
      <c r="HTO66" s="66"/>
      <c r="HTP66" s="67"/>
      <c r="HTQ66" s="30"/>
      <c r="HTR66" s="30"/>
      <c r="HTS66" s="43"/>
      <c r="HTT66" s="30"/>
      <c r="HTU66" s="66"/>
      <c r="HTV66" s="67"/>
      <c r="HTW66" s="30"/>
      <c r="HTX66" s="30"/>
      <c r="HTY66" s="43"/>
      <c r="HTZ66" s="30"/>
      <c r="HUA66" s="66"/>
      <c r="HUB66" s="67"/>
      <c r="HUC66" s="30"/>
      <c r="HUD66" s="30"/>
      <c r="HUE66" s="43"/>
      <c r="HUF66" s="30"/>
      <c r="HUG66" s="66"/>
      <c r="HUH66" s="67"/>
      <c r="HUI66" s="30"/>
      <c r="HUJ66" s="30"/>
      <c r="HUK66" s="43"/>
      <c r="HUL66" s="30"/>
      <c r="HUM66" s="66"/>
      <c r="HUN66" s="67"/>
      <c r="HUO66" s="30"/>
      <c r="HUP66" s="30"/>
      <c r="HUQ66" s="43"/>
      <c r="HUR66" s="30"/>
      <c r="HUS66" s="66"/>
      <c r="HUT66" s="67"/>
      <c r="HUU66" s="30"/>
      <c r="HUV66" s="30"/>
      <c r="HUW66" s="43"/>
      <c r="HUX66" s="30"/>
      <c r="HUY66" s="66"/>
      <c r="HUZ66" s="67"/>
      <c r="HVA66" s="30"/>
      <c r="HVB66" s="30"/>
      <c r="HVC66" s="43"/>
      <c r="HVD66" s="30"/>
      <c r="HVE66" s="66"/>
      <c r="HVF66" s="67"/>
      <c r="HVG66" s="30"/>
      <c r="HVH66" s="30"/>
      <c r="HVI66" s="43"/>
      <c r="HVJ66" s="30"/>
      <c r="HVK66" s="66"/>
      <c r="HVL66" s="67"/>
      <c r="HVM66" s="30"/>
      <c r="HVN66" s="30"/>
      <c r="HVO66" s="43"/>
      <c r="HVP66" s="30"/>
      <c r="HVQ66" s="66"/>
      <c r="HVR66" s="67"/>
      <c r="HVS66" s="30"/>
      <c r="HVT66" s="30"/>
      <c r="HVU66" s="43"/>
      <c r="HVV66" s="30"/>
      <c r="HVW66" s="66"/>
      <c r="HVX66" s="67"/>
      <c r="HVY66" s="30"/>
      <c r="HVZ66" s="30"/>
      <c r="HWA66" s="43"/>
      <c r="HWB66" s="30"/>
      <c r="HWC66" s="66"/>
      <c r="HWD66" s="67"/>
      <c r="HWE66" s="30"/>
      <c r="HWF66" s="30"/>
      <c r="HWG66" s="43"/>
      <c r="HWH66" s="30"/>
      <c r="HWI66" s="66"/>
      <c r="HWJ66" s="67"/>
      <c r="HWK66" s="30"/>
      <c r="HWL66" s="30"/>
      <c r="HWM66" s="43"/>
      <c r="HWN66" s="30"/>
      <c r="HWO66" s="66"/>
      <c r="HWP66" s="67"/>
      <c r="HWQ66" s="30"/>
      <c r="HWR66" s="30"/>
      <c r="HWS66" s="43"/>
      <c r="HWT66" s="30"/>
      <c r="HWU66" s="66"/>
      <c r="HWV66" s="67"/>
      <c r="HWW66" s="30"/>
      <c r="HWX66" s="30"/>
      <c r="HWY66" s="43"/>
      <c r="HWZ66" s="30"/>
      <c r="HXA66" s="66"/>
      <c r="HXB66" s="67"/>
      <c r="HXC66" s="30"/>
      <c r="HXD66" s="30"/>
      <c r="HXE66" s="43"/>
      <c r="HXF66" s="30"/>
      <c r="HXG66" s="66"/>
      <c r="HXH66" s="67"/>
      <c r="HXI66" s="30"/>
      <c r="HXJ66" s="30"/>
      <c r="HXK66" s="43"/>
      <c r="HXL66" s="30"/>
      <c r="HXM66" s="66"/>
      <c r="HXN66" s="67"/>
      <c r="HXO66" s="30"/>
      <c r="HXP66" s="30"/>
      <c r="HXQ66" s="43"/>
      <c r="HXR66" s="30"/>
      <c r="HXS66" s="66"/>
      <c r="HXT66" s="67"/>
      <c r="HXU66" s="30"/>
      <c r="HXV66" s="30"/>
      <c r="HXW66" s="43"/>
      <c r="HXX66" s="30"/>
      <c r="HXY66" s="66"/>
      <c r="HXZ66" s="67"/>
      <c r="HYA66" s="30"/>
      <c r="HYB66" s="30"/>
      <c r="HYC66" s="43"/>
      <c r="HYD66" s="30"/>
      <c r="HYE66" s="66"/>
      <c r="HYF66" s="67"/>
      <c r="HYG66" s="30"/>
      <c r="HYH66" s="30"/>
      <c r="HYI66" s="43"/>
      <c r="HYJ66" s="30"/>
      <c r="HYK66" s="66"/>
      <c r="HYL66" s="67"/>
      <c r="HYM66" s="30"/>
      <c r="HYN66" s="30"/>
      <c r="HYO66" s="43"/>
      <c r="HYP66" s="30"/>
      <c r="HYQ66" s="66"/>
      <c r="HYR66" s="67"/>
      <c r="HYS66" s="30"/>
      <c r="HYT66" s="30"/>
      <c r="HYU66" s="43"/>
      <c r="HYV66" s="30"/>
      <c r="HYW66" s="66"/>
      <c r="HYX66" s="67"/>
      <c r="HYY66" s="30"/>
      <c r="HYZ66" s="30"/>
      <c r="HZA66" s="43"/>
      <c r="HZB66" s="30"/>
      <c r="HZC66" s="66"/>
      <c r="HZD66" s="67"/>
      <c r="HZE66" s="30"/>
      <c r="HZF66" s="30"/>
      <c r="HZG66" s="43"/>
      <c r="HZH66" s="30"/>
      <c r="HZI66" s="66"/>
      <c r="HZJ66" s="67"/>
      <c r="HZK66" s="30"/>
      <c r="HZL66" s="30"/>
      <c r="HZM66" s="43"/>
      <c r="HZN66" s="30"/>
      <c r="HZO66" s="66"/>
      <c r="HZP66" s="67"/>
      <c r="HZQ66" s="30"/>
      <c r="HZR66" s="30"/>
      <c r="HZS66" s="43"/>
      <c r="HZT66" s="30"/>
      <c r="HZU66" s="66"/>
      <c r="HZV66" s="67"/>
      <c r="HZW66" s="30"/>
      <c r="HZX66" s="30"/>
      <c r="HZY66" s="43"/>
      <c r="HZZ66" s="30"/>
      <c r="IAA66" s="66"/>
      <c r="IAB66" s="67"/>
      <c r="IAC66" s="30"/>
      <c r="IAD66" s="30"/>
      <c r="IAE66" s="43"/>
      <c r="IAF66" s="30"/>
      <c r="IAG66" s="66"/>
      <c r="IAH66" s="67"/>
      <c r="IAI66" s="30"/>
      <c r="IAJ66" s="30"/>
      <c r="IAK66" s="43"/>
      <c r="IAL66" s="30"/>
      <c r="IAM66" s="66"/>
      <c r="IAN66" s="67"/>
      <c r="IAO66" s="30"/>
      <c r="IAP66" s="30"/>
      <c r="IAQ66" s="43"/>
      <c r="IAR66" s="30"/>
      <c r="IAS66" s="66"/>
      <c r="IAT66" s="67"/>
      <c r="IAU66" s="30"/>
      <c r="IAV66" s="30"/>
      <c r="IAW66" s="43"/>
      <c r="IAX66" s="30"/>
      <c r="IAY66" s="66"/>
      <c r="IAZ66" s="67"/>
      <c r="IBA66" s="30"/>
      <c r="IBB66" s="30"/>
      <c r="IBC66" s="43"/>
      <c r="IBD66" s="30"/>
      <c r="IBE66" s="66"/>
      <c r="IBF66" s="67"/>
      <c r="IBG66" s="30"/>
      <c r="IBH66" s="30"/>
      <c r="IBI66" s="43"/>
      <c r="IBJ66" s="30"/>
      <c r="IBK66" s="66"/>
      <c r="IBL66" s="67"/>
      <c r="IBM66" s="30"/>
      <c r="IBN66" s="30"/>
      <c r="IBO66" s="43"/>
      <c r="IBP66" s="30"/>
      <c r="IBQ66" s="66"/>
      <c r="IBR66" s="67"/>
      <c r="IBS66" s="30"/>
      <c r="IBT66" s="30"/>
      <c r="IBU66" s="43"/>
      <c r="IBV66" s="30"/>
      <c r="IBW66" s="66"/>
      <c r="IBX66" s="67"/>
      <c r="IBY66" s="30"/>
      <c r="IBZ66" s="30"/>
      <c r="ICA66" s="43"/>
      <c r="ICB66" s="30"/>
      <c r="ICC66" s="66"/>
      <c r="ICD66" s="67"/>
      <c r="ICE66" s="30"/>
      <c r="ICF66" s="30"/>
      <c r="ICG66" s="43"/>
      <c r="ICH66" s="30"/>
      <c r="ICI66" s="66"/>
      <c r="ICJ66" s="67"/>
      <c r="ICK66" s="30"/>
      <c r="ICL66" s="30"/>
      <c r="ICM66" s="43"/>
      <c r="ICN66" s="30"/>
      <c r="ICO66" s="66"/>
      <c r="ICP66" s="67"/>
      <c r="ICQ66" s="30"/>
      <c r="ICR66" s="30"/>
      <c r="ICS66" s="43"/>
      <c r="ICT66" s="30"/>
      <c r="ICU66" s="66"/>
      <c r="ICV66" s="67"/>
      <c r="ICW66" s="30"/>
      <c r="ICX66" s="30"/>
      <c r="ICY66" s="43"/>
      <c r="ICZ66" s="30"/>
      <c r="IDA66" s="66"/>
      <c r="IDB66" s="67"/>
      <c r="IDC66" s="30"/>
      <c r="IDD66" s="30"/>
      <c r="IDE66" s="43"/>
      <c r="IDF66" s="30"/>
      <c r="IDG66" s="66"/>
      <c r="IDH66" s="67"/>
      <c r="IDI66" s="30"/>
      <c r="IDJ66" s="30"/>
      <c r="IDK66" s="43"/>
      <c r="IDL66" s="30"/>
      <c r="IDM66" s="66"/>
      <c r="IDN66" s="67"/>
      <c r="IDO66" s="30"/>
      <c r="IDP66" s="30"/>
      <c r="IDQ66" s="43"/>
      <c r="IDR66" s="30"/>
      <c r="IDS66" s="66"/>
      <c r="IDT66" s="67"/>
      <c r="IDU66" s="30"/>
      <c r="IDV66" s="30"/>
      <c r="IDW66" s="43"/>
      <c r="IDX66" s="30"/>
      <c r="IDY66" s="66"/>
      <c r="IDZ66" s="67"/>
      <c r="IEA66" s="30"/>
      <c r="IEB66" s="30"/>
      <c r="IEC66" s="43"/>
      <c r="IED66" s="30"/>
      <c r="IEE66" s="66"/>
      <c r="IEF66" s="67"/>
      <c r="IEG66" s="30"/>
      <c r="IEH66" s="30"/>
      <c r="IEI66" s="43"/>
      <c r="IEJ66" s="30"/>
      <c r="IEK66" s="66"/>
      <c r="IEL66" s="67"/>
      <c r="IEM66" s="30"/>
      <c r="IEN66" s="30"/>
      <c r="IEO66" s="43"/>
      <c r="IEP66" s="30"/>
      <c r="IEQ66" s="66"/>
      <c r="IER66" s="67"/>
      <c r="IES66" s="30"/>
      <c r="IET66" s="30"/>
      <c r="IEU66" s="43"/>
      <c r="IEV66" s="30"/>
      <c r="IEW66" s="66"/>
      <c r="IEX66" s="67"/>
      <c r="IEY66" s="30"/>
      <c r="IEZ66" s="30"/>
      <c r="IFA66" s="43"/>
      <c r="IFB66" s="30"/>
      <c r="IFC66" s="66"/>
      <c r="IFD66" s="67"/>
      <c r="IFE66" s="30"/>
      <c r="IFF66" s="30"/>
      <c r="IFG66" s="43"/>
      <c r="IFH66" s="30"/>
      <c r="IFI66" s="66"/>
      <c r="IFJ66" s="67"/>
      <c r="IFK66" s="30"/>
      <c r="IFL66" s="30"/>
      <c r="IFM66" s="43"/>
      <c r="IFN66" s="30"/>
      <c r="IFO66" s="66"/>
      <c r="IFP66" s="67"/>
      <c r="IFQ66" s="30"/>
      <c r="IFR66" s="30"/>
      <c r="IFS66" s="43"/>
      <c r="IFT66" s="30"/>
      <c r="IFU66" s="66"/>
      <c r="IFV66" s="67"/>
      <c r="IFW66" s="30"/>
      <c r="IFX66" s="30"/>
      <c r="IFY66" s="43"/>
      <c r="IFZ66" s="30"/>
      <c r="IGA66" s="66"/>
      <c r="IGB66" s="67"/>
      <c r="IGC66" s="30"/>
      <c r="IGD66" s="30"/>
      <c r="IGE66" s="43"/>
      <c r="IGF66" s="30"/>
      <c r="IGG66" s="66"/>
      <c r="IGH66" s="67"/>
      <c r="IGI66" s="30"/>
      <c r="IGJ66" s="30"/>
      <c r="IGK66" s="43"/>
      <c r="IGL66" s="30"/>
      <c r="IGM66" s="66"/>
      <c r="IGN66" s="67"/>
      <c r="IGO66" s="30"/>
      <c r="IGP66" s="30"/>
      <c r="IGQ66" s="43"/>
      <c r="IGR66" s="30"/>
      <c r="IGS66" s="66"/>
      <c r="IGT66" s="67"/>
      <c r="IGU66" s="30"/>
      <c r="IGV66" s="30"/>
      <c r="IGW66" s="43"/>
      <c r="IGX66" s="30"/>
      <c r="IGY66" s="66"/>
      <c r="IGZ66" s="67"/>
      <c r="IHA66" s="30"/>
      <c r="IHB66" s="30"/>
      <c r="IHC66" s="43"/>
      <c r="IHD66" s="30"/>
      <c r="IHE66" s="66"/>
      <c r="IHF66" s="67"/>
      <c r="IHG66" s="30"/>
      <c r="IHH66" s="30"/>
      <c r="IHI66" s="43"/>
      <c r="IHJ66" s="30"/>
      <c r="IHK66" s="66"/>
      <c r="IHL66" s="67"/>
      <c r="IHM66" s="30"/>
      <c r="IHN66" s="30"/>
      <c r="IHO66" s="43"/>
      <c r="IHP66" s="30"/>
      <c r="IHQ66" s="66"/>
      <c r="IHR66" s="67"/>
      <c r="IHS66" s="30"/>
      <c r="IHT66" s="30"/>
      <c r="IHU66" s="43"/>
      <c r="IHV66" s="30"/>
      <c r="IHW66" s="66"/>
      <c r="IHX66" s="67"/>
      <c r="IHY66" s="30"/>
      <c r="IHZ66" s="30"/>
      <c r="IIA66" s="43"/>
      <c r="IIB66" s="30"/>
      <c r="IIC66" s="66"/>
      <c r="IID66" s="67"/>
      <c r="IIE66" s="30"/>
      <c r="IIF66" s="30"/>
      <c r="IIG66" s="43"/>
      <c r="IIH66" s="30"/>
      <c r="III66" s="66"/>
      <c r="IIJ66" s="67"/>
      <c r="IIK66" s="30"/>
      <c r="IIL66" s="30"/>
      <c r="IIM66" s="43"/>
      <c r="IIN66" s="30"/>
      <c r="IIO66" s="66"/>
      <c r="IIP66" s="67"/>
      <c r="IIQ66" s="30"/>
      <c r="IIR66" s="30"/>
      <c r="IIS66" s="43"/>
      <c r="IIT66" s="30"/>
      <c r="IIU66" s="66"/>
      <c r="IIV66" s="67"/>
      <c r="IIW66" s="30"/>
      <c r="IIX66" s="30"/>
      <c r="IIY66" s="43"/>
      <c r="IIZ66" s="30"/>
      <c r="IJA66" s="66"/>
      <c r="IJB66" s="67"/>
      <c r="IJC66" s="30"/>
      <c r="IJD66" s="30"/>
      <c r="IJE66" s="43"/>
      <c r="IJF66" s="30"/>
      <c r="IJG66" s="66"/>
      <c r="IJH66" s="67"/>
      <c r="IJI66" s="30"/>
      <c r="IJJ66" s="30"/>
      <c r="IJK66" s="43"/>
      <c r="IJL66" s="30"/>
      <c r="IJM66" s="66"/>
      <c r="IJN66" s="67"/>
      <c r="IJO66" s="30"/>
      <c r="IJP66" s="30"/>
      <c r="IJQ66" s="43"/>
      <c r="IJR66" s="30"/>
      <c r="IJS66" s="66"/>
      <c r="IJT66" s="67"/>
      <c r="IJU66" s="30"/>
      <c r="IJV66" s="30"/>
      <c r="IJW66" s="43"/>
      <c r="IJX66" s="30"/>
      <c r="IJY66" s="66"/>
      <c r="IJZ66" s="67"/>
      <c r="IKA66" s="30"/>
      <c r="IKB66" s="30"/>
      <c r="IKC66" s="43"/>
      <c r="IKD66" s="30"/>
      <c r="IKE66" s="66"/>
      <c r="IKF66" s="67"/>
      <c r="IKG66" s="30"/>
      <c r="IKH66" s="30"/>
      <c r="IKI66" s="43"/>
      <c r="IKJ66" s="30"/>
      <c r="IKK66" s="66"/>
      <c r="IKL66" s="67"/>
      <c r="IKM66" s="30"/>
      <c r="IKN66" s="30"/>
      <c r="IKO66" s="43"/>
      <c r="IKP66" s="30"/>
      <c r="IKQ66" s="66"/>
      <c r="IKR66" s="67"/>
      <c r="IKS66" s="30"/>
      <c r="IKT66" s="30"/>
      <c r="IKU66" s="43"/>
      <c r="IKV66" s="30"/>
      <c r="IKW66" s="66"/>
      <c r="IKX66" s="67"/>
      <c r="IKY66" s="30"/>
      <c r="IKZ66" s="30"/>
      <c r="ILA66" s="43"/>
      <c r="ILB66" s="30"/>
      <c r="ILC66" s="66"/>
      <c r="ILD66" s="67"/>
      <c r="ILE66" s="30"/>
      <c r="ILF66" s="30"/>
      <c r="ILG66" s="43"/>
      <c r="ILH66" s="30"/>
      <c r="ILI66" s="66"/>
      <c r="ILJ66" s="67"/>
      <c r="ILK66" s="30"/>
      <c r="ILL66" s="30"/>
      <c r="ILM66" s="43"/>
      <c r="ILN66" s="30"/>
      <c r="ILO66" s="66"/>
      <c r="ILP66" s="67"/>
      <c r="ILQ66" s="30"/>
      <c r="ILR66" s="30"/>
      <c r="ILS66" s="43"/>
      <c r="ILT66" s="30"/>
      <c r="ILU66" s="66"/>
      <c r="ILV66" s="67"/>
      <c r="ILW66" s="30"/>
      <c r="ILX66" s="30"/>
      <c r="ILY66" s="43"/>
      <c r="ILZ66" s="30"/>
      <c r="IMA66" s="66"/>
      <c r="IMB66" s="67"/>
      <c r="IMC66" s="30"/>
      <c r="IMD66" s="30"/>
      <c r="IME66" s="43"/>
      <c r="IMF66" s="30"/>
      <c r="IMG66" s="66"/>
      <c r="IMH66" s="67"/>
      <c r="IMI66" s="30"/>
      <c r="IMJ66" s="30"/>
      <c r="IMK66" s="43"/>
      <c r="IML66" s="30"/>
      <c r="IMM66" s="66"/>
      <c r="IMN66" s="67"/>
      <c r="IMO66" s="30"/>
      <c r="IMP66" s="30"/>
      <c r="IMQ66" s="43"/>
      <c r="IMR66" s="30"/>
      <c r="IMS66" s="66"/>
      <c r="IMT66" s="67"/>
      <c r="IMU66" s="30"/>
      <c r="IMV66" s="30"/>
      <c r="IMW66" s="43"/>
      <c r="IMX66" s="30"/>
      <c r="IMY66" s="66"/>
      <c r="IMZ66" s="67"/>
      <c r="INA66" s="30"/>
      <c r="INB66" s="30"/>
      <c r="INC66" s="43"/>
      <c r="IND66" s="30"/>
      <c r="INE66" s="66"/>
      <c r="INF66" s="67"/>
      <c r="ING66" s="30"/>
      <c r="INH66" s="30"/>
      <c r="INI66" s="43"/>
      <c r="INJ66" s="30"/>
      <c r="INK66" s="66"/>
      <c r="INL66" s="67"/>
      <c r="INM66" s="30"/>
      <c r="INN66" s="30"/>
      <c r="INO66" s="43"/>
      <c r="INP66" s="30"/>
      <c r="INQ66" s="66"/>
      <c r="INR66" s="67"/>
      <c r="INS66" s="30"/>
      <c r="INT66" s="30"/>
      <c r="INU66" s="43"/>
      <c r="INV66" s="30"/>
      <c r="INW66" s="66"/>
      <c r="INX66" s="67"/>
      <c r="INY66" s="30"/>
      <c r="INZ66" s="30"/>
      <c r="IOA66" s="43"/>
      <c r="IOB66" s="30"/>
      <c r="IOC66" s="66"/>
      <c r="IOD66" s="67"/>
      <c r="IOE66" s="30"/>
      <c r="IOF66" s="30"/>
      <c r="IOG66" s="43"/>
      <c r="IOH66" s="30"/>
      <c r="IOI66" s="66"/>
      <c r="IOJ66" s="67"/>
      <c r="IOK66" s="30"/>
      <c r="IOL66" s="30"/>
      <c r="IOM66" s="43"/>
      <c r="ION66" s="30"/>
      <c r="IOO66" s="66"/>
      <c r="IOP66" s="67"/>
      <c r="IOQ66" s="30"/>
      <c r="IOR66" s="30"/>
      <c r="IOS66" s="43"/>
      <c r="IOT66" s="30"/>
      <c r="IOU66" s="66"/>
      <c r="IOV66" s="67"/>
      <c r="IOW66" s="30"/>
      <c r="IOX66" s="30"/>
      <c r="IOY66" s="43"/>
      <c r="IOZ66" s="30"/>
      <c r="IPA66" s="66"/>
      <c r="IPB66" s="67"/>
      <c r="IPC66" s="30"/>
      <c r="IPD66" s="30"/>
      <c r="IPE66" s="43"/>
      <c r="IPF66" s="30"/>
      <c r="IPG66" s="66"/>
      <c r="IPH66" s="67"/>
      <c r="IPI66" s="30"/>
      <c r="IPJ66" s="30"/>
      <c r="IPK66" s="43"/>
      <c r="IPL66" s="30"/>
      <c r="IPM66" s="66"/>
      <c r="IPN66" s="67"/>
      <c r="IPO66" s="30"/>
      <c r="IPP66" s="30"/>
      <c r="IPQ66" s="43"/>
      <c r="IPR66" s="30"/>
      <c r="IPS66" s="66"/>
      <c r="IPT66" s="67"/>
      <c r="IPU66" s="30"/>
      <c r="IPV66" s="30"/>
      <c r="IPW66" s="43"/>
      <c r="IPX66" s="30"/>
      <c r="IPY66" s="66"/>
      <c r="IPZ66" s="67"/>
      <c r="IQA66" s="30"/>
      <c r="IQB66" s="30"/>
      <c r="IQC66" s="43"/>
      <c r="IQD66" s="30"/>
      <c r="IQE66" s="66"/>
      <c r="IQF66" s="67"/>
      <c r="IQG66" s="30"/>
      <c r="IQH66" s="30"/>
      <c r="IQI66" s="43"/>
      <c r="IQJ66" s="30"/>
      <c r="IQK66" s="66"/>
      <c r="IQL66" s="67"/>
      <c r="IQM66" s="30"/>
      <c r="IQN66" s="30"/>
      <c r="IQO66" s="43"/>
      <c r="IQP66" s="30"/>
      <c r="IQQ66" s="66"/>
      <c r="IQR66" s="67"/>
      <c r="IQS66" s="30"/>
      <c r="IQT66" s="30"/>
      <c r="IQU66" s="43"/>
      <c r="IQV66" s="30"/>
      <c r="IQW66" s="66"/>
      <c r="IQX66" s="67"/>
      <c r="IQY66" s="30"/>
      <c r="IQZ66" s="30"/>
      <c r="IRA66" s="43"/>
      <c r="IRB66" s="30"/>
      <c r="IRC66" s="66"/>
      <c r="IRD66" s="67"/>
      <c r="IRE66" s="30"/>
      <c r="IRF66" s="30"/>
      <c r="IRG66" s="43"/>
      <c r="IRH66" s="30"/>
      <c r="IRI66" s="66"/>
      <c r="IRJ66" s="67"/>
      <c r="IRK66" s="30"/>
      <c r="IRL66" s="30"/>
      <c r="IRM66" s="43"/>
      <c r="IRN66" s="30"/>
      <c r="IRO66" s="66"/>
      <c r="IRP66" s="67"/>
      <c r="IRQ66" s="30"/>
      <c r="IRR66" s="30"/>
      <c r="IRS66" s="43"/>
      <c r="IRT66" s="30"/>
      <c r="IRU66" s="66"/>
      <c r="IRV66" s="67"/>
      <c r="IRW66" s="30"/>
      <c r="IRX66" s="30"/>
      <c r="IRY66" s="43"/>
      <c r="IRZ66" s="30"/>
      <c r="ISA66" s="66"/>
      <c r="ISB66" s="67"/>
      <c r="ISC66" s="30"/>
      <c r="ISD66" s="30"/>
      <c r="ISE66" s="43"/>
      <c r="ISF66" s="30"/>
      <c r="ISG66" s="66"/>
      <c r="ISH66" s="67"/>
      <c r="ISI66" s="30"/>
      <c r="ISJ66" s="30"/>
      <c r="ISK66" s="43"/>
      <c r="ISL66" s="30"/>
      <c r="ISM66" s="66"/>
      <c r="ISN66" s="67"/>
      <c r="ISO66" s="30"/>
      <c r="ISP66" s="30"/>
      <c r="ISQ66" s="43"/>
      <c r="ISR66" s="30"/>
      <c r="ISS66" s="66"/>
      <c r="IST66" s="67"/>
      <c r="ISU66" s="30"/>
      <c r="ISV66" s="30"/>
      <c r="ISW66" s="43"/>
      <c r="ISX66" s="30"/>
      <c r="ISY66" s="66"/>
      <c r="ISZ66" s="67"/>
      <c r="ITA66" s="30"/>
      <c r="ITB66" s="30"/>
      <c r="ITC66" s="43"/>
      <c r="ITD66" s="30"/>
      <c r="ITE66" s="66"/>
      <c r="ITF66" s="67"/>
      <c r="ITG66" s="30"/>
      <c r="ITH66" s="30"/>
      <c r="ITI66" s="43"/>
      <c r="ITJ66" s="30"/>
      <c r="ITK66" s="66"/>
      <c r="ITL66" s="67"/>
      <c r="ITM66" s="30"/>
      <c r="ITN66" s="30"/>
      <c r="ITO66" s="43"/>
      <c r="ITP66" s="30"/>
      <c r="ITQ66" s="66"/>
      <c r="ITR66" s="67"/>
      <c r="ITS66" s="30"/>
      <c r="ITT66" s="30"/>
      <c r="ITU66" s="43"/>
      <c r="ITV66" s="30"/>
      <c r="ITW66" s="66"/>
      <c r="ITX66" s="67"/>
      <c r="ITY66" s="30"/>
      <c r="ITZ66" s="30"/>
      <c r="IUA66" s="43"/>
      <c r="IUB66" s="30"/>
      <c r="IUC66" s="66"/>
      <c r="IUD66" s="67"/>
      <c r="IUE66" s="30"/>
      <c r="IUF66" s="30"/>
      <c r="IUG66" s="43"/>
      <c r="IUH66" s="30"/>
      <c r="IUI66" s="66"/>
      <c r="IUJ66" s="67"/>
      <c r="IUK66" s="30"/>
      <c r="IUL66" s="30"/>
      <c r="IUM66" s="43"/>
      <c r="IUN66" s="30"/>
      <c r="IUO66" s="66"/>
      <c r="IUP66" s="67"/>
      <c r="IUQ66" s="30"/>
      <c r="IUR66" s="30"/>
      <c r="IUS66" s="43"/>
      <c r="IUT66" s="30"/>
      <c r="IUU66" s="66"/>
      <c r="IUV66" s="67"/>
      <c r="IUW66" s="30"/>
      <c r="IUX66" s="30"/>
      <c r="IUY66" s="43"/>
      <c r="IUZ66" s="30"/>
      <c r="IVA66" s="66"/>
      <c r="IVB66" s="67"/>
      <c r="IVC66" s="30"/>
      <c r="IVD66" s="30"/>
      <c r="IVE66" s="43"/>
      <c r="IVF66" s="30"/>
      <c r="IVG66" s="66"/>
      <c r="IVH66" s="67"/>
      <c r="IVI66" s="30"/>
      <c r="IVJ66" s="30"/>
      <c r="IVK66" s="43"/>
      <c r="IVL66" s="30"/>
      <c r="IVM66" s="66"/>
      <c r="IVN66" s="67"/>
      <c r="IVO66" s="30"/>
      <c r="IVP66" s="30"/>
      <c r="IVQ66" s="43"/>
      <c r="IVR66" s="30"/>
      <c r="IVS66" s="66"/>
      <c r="IVT66" s="67"/>
      <c r="IVU66" s="30"/>
      <c r="IVV66" s="30"/>
      <c r="IVW66" s="43"/>
      <c r="IVX66" s="30"/>
      <c r="IVY66" s="66"/>
      <c r="IVZ66" s="67"/>
      <c r="IWA66" s="30"/>
      <c r="IWB66" s="30"/>
      <c r="IWC66" s="43"/>
      <c r="IWD66" s="30"/>
      <c r="IWE66" s="66"/>
      <c r="IWF66" s="67"/>
      <c r="IWG66" s="30"/>
      <c r="IWH66" s="30"/>
      <c r="IWI66" s="43"/>
      <c r="IWJ66" s="30"/>
      <c r="IWK66" s="66"/>
      <c r="IWL66" s="67"/>
      <c r="IWM66" s="30"/>
      <c r="IWN66" s="30"/>
      <c r="IWO66" s="43"/>
      <c r="IWP66" s="30"/>
      <c r="IWQ66" s="66"/>
      <c r="IWR66" s="67"/>
      <c r="IWS66" s="30"/>
      <c r="IWT66" s="30"/>
      <c r="IWU66" s="43"/>
      <c r="IWV66" s="30"/>
      <c r="IWW66" s="66"/>
      <c r="IWX66" s="67"/>
      <c r="IWY66" s="30"/>
      <c r="IWZ66" s="30"/>
      <c r="IXA66" s="43"/>
      <c r="IXB66" s="30"/>
      <c r="IXC66" s="66"/>
      <c r="IXD66" s="67"/>
      <c r="IXE66" s="30"/>
      <c r="IXF66" s="30"/>
      <c r="IXG66" s="43"/>
      <c r="IXH66" s="30"/>
      <c r="IXI66" s="66"/>
      <c r="IXJ66" s="67"/>
      <c r="IXK66" s="30"/>
      <c r="IXL66" s="30"/>
      <c r="IXM66" s="43"/>
      <c r="IXN66" s="30"/>
      <c r="IXO66" s="66"/>
      <c r="IXP66" s="67"/>
      <c r="IXQ66" s="30"/>
      <c r="IXR66" s="30"/>
      <c r="IXS66" s="43"/>
      <c r="IXT66" s="30"/>
      <c r="IXU66" s="66"/>
      <c r="IXV66" s="67"/>
      <c r="IXW66" s="30"/>
      <c r="IXX66" s="30"/>
      <c r="IXY66" s="43"/>
      <c r="IXZ66" s="30"/>
      <c r="IYA66" s="66"/>
      <c r="IYB66" s="67"/>
      <c r="IYC66" s="30"/>
      <c r="IYD66" s="30"/>
      <c r="IYE66" s="43"/>
      <c r="IYF66" s="30"/>
      <c r="IYG66" s="66"/>
      <c r="IYH66" s="67"/>
      <c r="IYI66" s="30"/>
      <c r="IYJ66" s="30"/>
      <c r="IYK66" s="43"/>
      <c r="IYL66" s="30"/>
      <c r="IYM66" s="66"/>
      <c r="IYN66" s="67"/>
      <c r="IYO66" s="30"/>
      <c r="IYP66" s="30"/>
      <c r="IYQ66" s="43"/>
      <c r="IYR66" s="30"/>
      <c r="IYS66" s="66"/>
      <c r="IYT66" s="67"/>
      <c r="IYU66" s="30"/>
      <c r="IYV66" s="30"/>
      <c r="IYW66" s="43"/>
      <c r="IYX66" s="30"/>
      <c r="IYY66" s="66"/>
      <c r="IYZ66" s="67"/>
      <c r="IZA66" s="30"/>
      <c r="IZB66" s="30"/>
      <c r="IZC66" s="43"/>
      <c r="IZD66" s="30"/>
      <c r="IZE66" s="66"/>
      <c r="IZF66" s="67"/>
      <c r="IZG66" s="30"/>
      <c r="IZH66" s="30"/>
      <c r="IZI66" s="43"/>
      <c r="IZJ66" s="30"/>
      <c r="IZK66" s="66"/>
      <c r="IZL66" s="67"/>
      <c r="IZM66" s="30"/>
      <c r="IZN66" s="30"/>
      <c r="IZO66" s="43"/>
      <c r="IZP66" s="30"/>
      <c r="IZQ66" s="66"/>
      <c r="IZR66" s="67"/>
      <c r="IZS66" s="30"/>
      <c r="IZT66" s="30"/>
      <c r="IZU66" s="43"/>
      <c r="IZV66" s="30"/>
      <c r="IZW66" s="66"/>
      <c r="IZX66" s="67"/>
      <c r="IZY66" s="30"/>
      <c r="IZZ66" s="30"/>
      <c r="JAA66" s="43"/>
      <c r="JAB66" s="30"/>
      <c r="JAC66" s="66"/>
      <c r="JAD66" s="67"/>
      <c r="JAE66" s="30"/>
      <c r="JAF66" s="30"/>
      <c r="JAG66" s="43"/>
      <c r="JAH66" s="30"/>
      <c r="JAI66" s="66"/>
      <c r="JAJ66" s="67"/>
      <c r="JAK66" s="30"/>
      <c r="JAL66" s="30"/>
      <c r="JAM66" s="43"/>
      <c r="JAN66" s="30"/>
      <c r="JAO66" s="66"/>
      <c r="JAP66" s="67"/>
      <c r="JAQ66" s="30"/>
      <c r="JAR66" s="30"/>
      <c r="JAS66" s="43"/>
      <c r="JAT66" s="30"/>
      <c r="JAU66" s="66"/>
      <c r="JAV66" s="67"/>
      <c r="JAW66" s="30"/>
      <c r="JAX66" s="30"/>
      <c r="JAY66" s="43"/>
      <c r="JAZ66" s="30"/>
      <c r="JBA66" s="66"/>
      <c r="JBB66" s="67"/>
      <c r="JBC66" s="30"/>
      <c r="JBD66" s="30"/>
      <c r="JBE66" s="43"/>
      <c r="JBF66" s="30"/>
      <c r="JBG66" s="66"/>
      <c r="JBH66" s="67"/>
      <c r="JBI66" s="30"/>
      <c r="JBJ66" s="30"/>
      <c r="JBK66" s="43"/>
      <c r="JBL66" s="30"/>
      <c r="JBM66" s="66"/>
      <c r="JBN66" s="67"/>
      <c r="JBO66" s="30"/>
      <c r="JBP66" s="30"/>
      <c r="JBQ66" s="43"/>
      <c r="JBR66" s="30"/>
      <c r="JBS66" s="66"/>
      <c r="JBT66" s="67"/>
      <c r="JBU66" s="30"/>
      <c r="JBV66" s="30"/>
      <c r="JBW66" s="43"/>
      <c r="JBX66" s="30"/>
      <c r="JBY66" s="66"/>
      <c r="JBZ66" s="67"/>
      <c r="JCA66" s="30"/>
      <c r="JCB66" s="30"/>
      <c r="JCC66" s="43"/>
      <c r="JCD66" s="30"/>
      <c r="JCE66" s="66"/>
      <c r="JCF66" s="67"/>
      <c r="JCG66" s="30"/>
      <c r="JCH66" s="30"/>
      <c r="JCI66" s="43"/>
      <c r="JCJ66" s="30"/>
      <c r="JCK66" s="66"/>
      <c r="JCL66" s="67"/>
      <c r="JCM66" s="30"/>
      <c r="JCN66" s="30"/>
      <c r="JCO66" s="43"/>
      <c r="JCP66" s="30"/>
      <c r="JCQ66" s="66"/>
      <c r="JCR66" s="67"/>
      <c r="JCS66" s="30"/>
      <c r="JCT66" s="30"/>
      <c r="JCU66" s="43"/>
      <c r="JCV66" s="30"/>
      <c r="JCW66" s="66"/>
      <c r="JCX66" s="67"/>
      <c r="JCY66" s="30"/>
      <c r="JCZ66" s="30"/>
      <c r="JDA66" s="43"/>
      <c r="JDB66" s="30"/>
      <c r="JDC66" s="66"/>
      <c r="JDD66" s="67"/>
      <c r="JDE66" s="30"/>
      <c r="JDF66" s="30"/>
      <c r="JDG66" s="43"/>
      <c r="JDH66" s="30"/>
      <c r="JDI66" s="66"/>
      <c r="JDJ66" s="67"/>
      <c r="JDK66" s="30"/>
      <c r="JDL66" s="30"/>
      <c r="JDM66" s="43"/>
      <c r="JDN66" s="30"/>
      <c r="JDO66" s="66"/>
      <c r="JDP66" s="67"/>
      <c r="JDQ66" s="30"/>
      <c r="JDR66" s="30"/>
      <c r="JDS66" s="43"/>
      <c r="JDT66" s="30"/>
      <c r="JDU66" s="66"/>
      <c r="JDV66" s="67"/>
      <c r="JDW66" s="30"/>
      <c r="JDX66" s="30"/>
      <c r="JDY66" s="43"/>
      <c r="JDZ66" s="30"/>
      <c r="JEA66" s="66"/>
      <c r="JEB66" s="67"/>
      <c r="JEC66" s="30"/>
      <c r="JED66" s="30"/>
      <c r="JEE66" s="43"/>
      <c r="JEF66" s="30"/>
      <c r="JEG66" s="66"/>
      <c r="JEH66" s="67"/>
      <c r="JEI66" s="30"/>
      <c r="JEJ66" s="30"/>
      <c r="JEK66" s="43"/>
      <c r="JEL66" s="30"/>
      <c r="JEM66" s="66"/>
      <c r="JEN66" s="67"/>
      <c r="JEO66" s="30"/>
      <c r="JEP66" s="30"/>
      <c r="JEQ66" s="43"/>
      <c r="JER66" s="30"/>
      <c r="JES66" s="66"/>
      <c r="JET66" s="67"/>
      <c r="JEU66" s="30"/>
      <c r="JEV66" s="30"/>
      <c r="JEW66" s="43"/>
      <c r="JEX66" s="30"/>
      <c r="JEY66" s="66"/>
      <c r="JEZ66" s="67"/>
      <c r="JFA66" s="30"/>
      <c r="JFB66" s="30"/>
      <c r="JFC66" s="43"/>
      <c r="JFD66" s="30"/>
      <c r="JFE66" s="66"/>
      <c r="JFF66" s="67"/>
      <c r="JFG66" s="30"/>
      <c r="JFH66" s="30"/>
      <c r="JFI66" s="43"/>
      <c r="JFJ66" s="30"/>
      <c r="JFK66" s="66"/>
      <c r="JFL66" s="67"/>
      <c r="JFM66" s="30"/>
      <c r="JFN66" s="30"/>
      <c r="JFO66" s="43"/>
      <c r="JFP66" s="30"/>
      <c r="JFQ66" s="66"/>
      <c r="JFR66" s="67"/>
      <c r="JFS66" s="30"/>
      <c r="JFT66" s="30"/>
      <c r="JFU66" s="43"/>
      <c r="JFV66" s="30"/>
      <c r="JFW66" s="66"/>
      <c r="JFX66" s="67"/>
      <c r="JFY66" s="30"/>
      <c r="JFZ66" s="30"/>
      <c r="JGA66" s="43"/>
      <c r="JGB66" s="30"/>
      <c r="JGC66" s="66"/>
      <c r="JGD66" s="67"/>
      <c r="JGE66" s="30"/>
      <c r="JGF66" s="30"/>
      <c r="JGG66" s="43"/>
      <c r="JGH66" s="30"/>
      <c r="JGI66" s="66"/>
      <c r="JGJ66" s="67"/>
      <c r="JGK66" s="30"/>
      <c r="JGL66" s="30"/>
      <c r="JGM66" s="43"/>
      <c r="JGN66" s="30"/>
      <c r="JGO66" s="66"/>
      <c r="JGP66" s="67"/>
      <c r="JGQ66" s="30"/>
      <c r="JGR66" s="30"/>
      <c r="JGS66" s="43"/>
      <c r="JGT66" s="30"/>
      <c r="JGU66" s="66"/>
      <c r="JGV66" s="67"/>
      <c r="JGW66" s="30"/>
      <c r="JGX66" s="30"/>
      <c r="JGY66" s="43"/>
      <c r="JGZ66" s="30"/>
      <c r="JHA66" s="66"/>
      <c r="JHB66" s="67"/>
      <c r="JHC66" s="30"/>
      <c r="JHD66" s="30"/>
      <c r="JHE66" s="43"/>
      <c r="JHF66" s="30"/>
      <c r="JHG66" s="66"/>
      <c r="JHH66" s="67"/>
      <c r="JHI66" s="30"/>
      <c r="JHJ66" s="30"/>
      <c r="JHK66" s="43"/>
      <c r="JHL66" s="30"/>
      <c r="JHM66" s="66"/>
      <c r="JHN66" s="67"/>
      <c r="JHO66" s="30"/>
      <c r="JHP66" s="30"/>
      <c r="JHQ66" s="43"/>
      <c r="JHR66" s="30"/>
      <c r="JHS66" s="66"/>
      <c r="JHT66" s="67"/>
      <c r="JHU66" s="30"/>
      <c r="JHV66" s="30"/>
      <c r="JHW66" s="43"/>
      <c r="JHX66" s="30"/>
      <c r="JHY66" s="66"/>
      <c r="JHZ66" s="67"/>
      <c r="JIA66" s="30"/>
      <c r="JIB66" s="30"/>
      <c r="JIC66" s="43"/>
      <c r="JID66" s="30"/>
      <c r="JIE66" s="66"/>
      <c r="JIF66" s="67"/>
      <c r="JIG66" s="30"/>
      <c r="JIH66" s="30"/>
      <c r="JII66" s="43"/>
      <c r="JIJ66" s="30"/>
      <c r="JIK66" s="66"/>
      <c r="JIL66" s="67"/>
      <c r="JIM66" s="30"/>
      <c r="JIN66" s="30"/>
      <c r="JIO66" s="43"/>
      <c r="JIP66" s="30"/>
      <c r="JIQ66" s="66"/>
      <c r="JIR66" s="67"/>
      <c r="JIS66" s="30"/>
      <c r="JIT66" s="30"/>
      <c r="JIU66" s="43"/>
      <c r="JIV66" s="30"/>
      <c r="JIW66" s="66"/>
      <c r="JIX66" s="67"/>
      <c r="JIY66" s="30"/>
      <c r="JIZ66" s="30"/>
      <c r="JJA66" s="43"/>
      <c r="JJB66" s="30"/>
      <c r="JJC66" s="66"/>
      <c r="JJD66" s="67"/>
      <c r="JJE66" s="30"/>
      <c r="JJF66" s="30"/>
      <c r="JJG66" s="43"/>
      <c r="JJH66" s="30"/>
      <c r="JJI66" s="66"/>
      <c r="JJJ66" s="67"/>
      <c r="JJK66" s="30"/>
      <c r="JJL66" s="30"/>
      <c r="JJM66" s="43"/>
      <c r="JJN66" s="30"/>
      <c r="JJO66" s="66"/>
      <c r="JJP66" s="67"/>
      <c r="JJQ66" s="30"/>
      <c r="JJR66" s="30"/>
      <c r="JJS66" s="43"/>
      <c r="JJT66" s="30"/>
      <c r="JJU66" s="66"/>
      <c r="JJV66" s="67"/>
      <c r="JJW66" s="30"/>
      <c r="JJX66" s="30"/>
      <c r="JJY66" s="43"/>
      <c r="JJZ66" s="30"/>
      <c r="JKA66" s="66"/>
      <c r="JKB66" s="67"/>
      <c r="JKC66" s="30"/>
      <c r="JKD66" s="30"/>
      <c r="JKE66" s="43"/>
      <c r="JKF66" s="30"/>
      <c r="JKG66" s="66"/>
      <c r="JKH66" s="67"/>
      <c r="JKI66" s="30"/>
      <c r="JKJ66" s="30"/>
      <c r="JKK66" s="43"/>
      <c r="JKL66" s="30"/>
      <c r="JKM66" s="66"/>
      <c r="JKN66" s="67"/>
      <c r="JKO66" s="30"/>
      <c r="JKP66" s="30"/>
      <c r="JKQ66" s="43"/>
      <c r="JKR66" s="30"/>
      <c r="JKS66" s="66"/>
      <c r="JKT66" s="67"/>
      <c r="JKU66" s="30"/>
      <c r="JKV66" s="30"/>
      <c r="JKW66" s="43"/>
      <c r="JKX66" s="30"/>
      <c r="JKY66" s="66"/>
      <c r="JKZ66" s="67"/>
      <c r="JLA66" s="30"/>
      <c r="JLB66" s="30"/>
      <c r="JLC66" s="43"/>
      <c r="JLD66" s="30"/>
      <c r="JLE66" s="66"/>
      <c r="JLF66" s="67"/>
      <c r="JLG66" s="30"/>
      <c r="JLH66" s="30"/>
      <c r="JLI66" s="43"/>
      <c r="JLJ66" s="30"/>
      <c r="JLK66" s="66"/>
      <c r="JLL66" s="67"/>
      <c r="JLM66" s="30"/>
      <c r="JLN66" s="30"/>
      <c r="JLO66" s="43"/>
      <c r="JLP66" s="30"/>
      <c r="JLQ66" s="66"/>
      <c r="JLR66" s="67"/>
      <c r="JLS66" s="30"/>
      <c r="JLT66" s="30"/>
      <c r="JLU66" s="43"/>
      <c r="JLV66" s="30"/>
      <c r="JLW66" s="66"/>
      <c r="JLX66" s="67"/>
      <c r="JLY66" s="30"/>
      <c r="JLZ66" s="30"/>
      <c r="JMA66" s="43"/>
      <c r="JMB66" s="30"/>
      <c r="JMC66" s="66"/>
      <c r="JMD66" s="67"/>
      <c r="JME66" s="30"/>
      <c r="JMF66" s="30"/>
      <c r="JMG66" s="43"/>
      <c r="JMH66" s="30"/>
      <c r="JMI66" s="66"/>
      <c r="JMJ66" s="67"/>
      <c r="JMK66" s="30"/>
      <c r="JML66" s="30"/>
      <c r="JMM66" s="43"/>
      <c r="JMN66" s="30"/>
      <c r="JMO66" s="66"/>
      <c r="JMP66" s="67"/>
      <c r="JMQ66" s="30"/>
      <c r="JMR66" s="30"/>
      <c r="JMS66" s="43"/>
      <c r="JMT66" s="30"/>
      <c r="JMU66" s="66"/>
      <c r="JMV66" s="67"/>
      <c r="JMW66" s="30"/>
      <c r="JMX66" s="30"/>
      <c r="JMY66" s="43"/>
      <c r="JMZ66" s="30"/>
      <c r="JNA66" s="66"/>
      <c r="JNB66" s="67"/>
      <c r="JNC66" s="30"/>
      <c r="JND66" s="30"/>
      <c r="JNE66" s="43"/>
      <c r="JNF66" s="30"/>
      <c r="JNG66" s="66"/>
      <c r="JNH66" s="67"/>
      <c r="JNI66" s="30"/>
      <c r="JNJ66" s="30"/>
      <c r="JNK66" s="43"/>
      <c r="JNL66" s="30"/>
      <c r="JNM66" s="66"/>
      <c r="JNN66" s="67"/>
      <c r="JNO66" s="30"/>
      <c r="JNP66" s="30"/>
      <c r="JNQ66" s="43"/>
      <c r="JNR66" s="30"/>
      <c r="JNS66" s="66"/>
      <c r="JNT66" s="67"/>
      <c r="JNU66" s="30"/>
      <c r="JNV66" s="30"/>
      <c r="JNW66" s="43"/>
      <c r="JNX66" s="30"/>
      <c r="JNY66" s="66"/>
      <c r="JNZ66" s="67"/>
      <c r="JOA66" s="30"/>
      <c r="JOB66" s="30"/>
      <c r="JOC66" s="43"/>
      <c r="JOD66" s="30"/>
      <c r="JOE66" s="66"/>
      <c r="JOF66" s="67"/>
      <c r="JOG66" s="30"/>
      <c r="JOH66" s="30"/>
      <c r="JOI66" s="43"/>
      <c r="JOJ66" s="30"/>
      <c r="JOK66" s="66"/>
      <c r="JOL66" s="67"/>
      <c r="JOM66" s="30"/>
      <c r="JON66" s="30"/>
      <c r="JOO66" s="43"/>
      <c r="JOP66" s="30"/>
      <c r="JOQ66" s="66"/>
      <c r="JOR66" s="67"/>
      <c r="JOS66" s="30"/>
      <c r="JOT66" s="30"/>
      <c r="JOU66" s="43"/>
      <c r="JOV66" s="30"/>
      <c r="JOW66" s="66"/>
      <c r="JOX66" s="67"/>
      <c r="JOY66" s="30"/>
      <c r="JOZ66" s="30"/>
      <c r="JPA66" s="43"/>
      <c r="JPB66" s="30"/>
      <c r="JPC66" s="66"/>
      <c r="JPD66" s="67"/>
      <c r="JPE66" s="30"/>
      <c r="JPF66" s="30"/>
      <c r="JPG66" s="43"/>
      <c r="JPH66" s="30"/>
      <c r="JPI66" s="66"/>
      <c r="JPJ66" s="67"/>
      <c r="JPK66" s="30"/>
      <c r="JPL66" s="30"/>
      <c r="JPM66" s="43"/>
      <c r="JPN66" s="30"/>
      <c r="JPO66" s="66"/>
      <c r="JPP66" s="67"/>
      <c r="JPQ66" s="30"/>
      <c r="JPR66" s="30"/>
      <c r="JPS66" s="43"/>
      <c r="JPT66" s="30"/>
      <c r="JPU66" s="66"/>
      <c r="JPV66" s="67"/>
      <c r="JPW66" s="30"/>
      <c r="JPX66" s="30"/>
      <c r="JPY66" s="43"/>
      <c r="JPZ66" s="30"/>
      <c r="JQA66" s="66"/>
      <c r="JQB66" s="67"/>
      <c r="JQC66" s="30"/>
      <c r="JQD66" s="30"/>
      <c r="JQE66" s="43"/>
      <c r="JQF66" s="30"/>
      <c r="JQG66" s="66"/>
      <c r="JQH66" s="67"/>
      <c r="JQI66" s="30"/>
      <c r="JQJ66" s="30"/>
      <c r="JQK66" s="43"/>
      <c r="JQL66" s="30"/>
      <c r="JQM66" s="66"/>
      <c r="JQN66" s="67"/>
      <c r="JQO66" s="30"/>
      <c r="JQP66" s="30"/>
      <c r="JQQ66" s="43"/>
      <c r="JQR66" s="30"/>
      <c r="JQS66" s="66"/>
      <c r="JQT66" s="67"/>
      <c r="JQU66" s="30"/>
      <c r="JQV66" s="30"/>
      <c r="JQW66" s="43"/>
      <c r="JQX66" s="30"/>
      <c r="JQY66" s="66"/>
      <c r="JQZ66" s="67"/>
      <c r="JRA66" s="30"/>
      <c r="JRB66" s="30"/>
      <c r="JRC66" s="43"/>
      <c r="JRD66" s="30"/>
      <c r="JRE66" s="66"/>
      <c r="JRF66" s="67"/>
      <c r="JRG66" s="30"/>
      <c r="JRH66" s="30"/>
      <c r="JRI66" s="43"/>
      <c r="JRJ66" s="30"/>
      <c r="JRK66" s="66"/>
      <c r="JRL66" s="67"/>
      <c r="JRM66" s="30"/>
      <c r="JRN66" s="30"/>
      <c r="JRO66" s="43"/>
      <c r="JRP66" s="30"/>
      <c r="JRQ66" s="66"/>
      <c r="JRR66" s="67"/>
      <c r="JRS66" s="30"/>
      <c r="JRT66" s="30"/>
      <c r="JRU66" s="43"/>
      <c r="JRV66" s="30"/>
      <c r="JRW66" s="66"/>
      <c r="JRX66" s="67"/>
      <c r="JRY66" s="30"/>
      <c r="JRZ66" s="30"/>
      <c r="JSA66" s="43"/>
      <c r="JSB66" s="30"/>
      <c r="JSC66" s="66"/>
      <c r="JSD66" s="67"/>
      <c r="JSE66" s="30"/>
      <c r="JSF66" s="30"/>
      <c r="JSG66" s="43"/>
      <c r="JSH66" s="30"/>
      <c r="JSI66" s="66"/>
      <c r="JSJ66" s="67"/>
      <c r="JSK66" s="30"/>
      <c r="JSL66" s="30"/>
      <c r="JSM66" s="43"/>
      <c r="JSN66" s="30"/>
      <c r="JSO66" s="66"/>
      <c r="JSP66" s="67"/>
      <c r="JSQ66" s="30"/>
      <c r="JSR66" s="30"/>
      <c r="JSS66" s="43"/>
      <c r="JST66" s="30"/>
      <c r="JSU66" s="66"/>
      <c r="JSV66" s="67"/>
      <c r="JSW66" s="30"/>
      <c r="JSX66" s="30"/>
      <c r="JSY66" s="43"/>
      <c r="JSZ66" s="30"/>
      <c r="JTA66" s="66"/>
      <c r="JTB66" s="67"/>
      <c r="JTC66" s="30"/>
      <c r="JTD66" s="30"/>
      <c r="JTE66" s="43"/>
      <c r="JTF66" s="30"/>
      <c r="JTG66" s="66"/>
      <c r="JTH66" s="67"/>
      <c r="JTI66" s="30"/>
      <c r="JTJ66" s="30"/>
      <c r="JTK66" s="43"/>
      <c r="JTL66" s="30"/>
      <c r="JTM66" s="66"/>
      <c r="JTN66" s="67"/>
      <c r="JTO66" s="30"/>
      <c r="JTP66" s="30"/>
      <c r="JTQ66" s="43"/>
      <c r="JTR66" s="30"/>
      <c r="JTS66" s="66"/>
      <c r="JTT66" s="67"/>
      <c r="JTU66" s="30"/>
      <c r="JTV66" s="30"/>
      <c r="JTW66" s="43"/>
      <c r="JTX66" s="30"/>
      <c r="JTY66" s="66"/>
      <c r="JTZ66" s="67"/>
      <c r="JUA66" s="30"/>
      <c r="JUB66" s="30"/>
      <c r="JUC66" s="43"/>
      <c r="JUD66" s="30"/>
      <c r="JUE66" s="66"/>
      <c r="JUF66" s="67"/>
      <c r="JUG66" s="30"/>
      <c r="JUH66" s="30"/>
      <c r="JUI66" s="43"/>
      <c r="JUJ66" s="30"/>
      <c r="JUK66" s="66"/>
      <c r="JUL66" s="67"/>
      <c r="JUM66" s="30"/>
      <c r="JUN66" s="30"/>
      <c r="JUO66" s="43"/>
      <c r="JUP66" s="30"/>
      <c r="JUQ66" s="66"/>
      <c r="JUR66" s="67"/>
      <c r="JUS66" s="30"/>
      <c r="JUT66" s="30"/>
      <c r="JUU66" s="43"/>
      <c r="JUV66" s="30"/>
      <c r="JUW66" s="66"/>
      <c r="JUX66" s="67"/>
      <c r="JUY66" s="30"/>
      <c r="JUZ66" s="30"/>
      <c r="JVA66" s="43"/>
      <c r="JVB66" s="30"/>
      <c r="JVC66" s="66"/>
      <c r="JVD66" s="67"/>
      <c r="JVE66" s="30"/>
      <c r="JVF66" s="30"/>
      <c r="JVG66" s="43"/>
      <c r="JVH66" s="30"/>
      <c r="JVI66" s="66"/>
      <c r="JVJ66" s="67"/>
      <c r="JVK66" s="30"/>
      <c r="JVL66" s="30"/>
      <c r="JVM66" s="43"/>
      <c r="JVN66" s="30"/>
      <c r="JVO66" s="66"/>
      <c r="JVP66" s="67"/>
      <c r="JVQ66" s="30"/>
      <c r="JVR66" s="30"/>
      <c r="JVS66" s="43"/>
      <c r="JVT66" s="30"/>
      <c r="JVU66" s="66"/>
      <c r="JVV66" s="67"/>
      <c r="JVW66" s="30"/>
      <c r="JVX66" s="30"/>
      <c r="JVY66" s="43"/>
      <c r="JVZ66" s="30"/>
      <c r="JWA66" s="66"/>
      <c r="JWB66" s="67"/>
      <c r="JWC66" s="30"/>
      <c r="JWD66" s="30"/>
      <c r="JWE66" s="43"/>
      <c r="JWF66" s="30"/>
      <c r="JWG66" s="66"/>
      <c r="JWH66" s="67"/>
      <c r="JWI66" s="30"/>
      <c r="JWJ66" s="30"/>
      <c r="JWK66" s="43"/>
      <c r="JWL66" s="30"/>
      <c r="JWM66" s="66"/>
      <c r="JWN66" s="67"/>
      <c r="JWO66" s="30"/>
      <c r="JWP66" s="30"/>
      <c r="JWQ66" s="43"/>
      <c r="JWR66" s="30"/>
      <c r="JWS66" s="66"/>
      <c r="JWT66" s="67"/>
      <c r="JWU66" s="30"/>
      <c r="JWV66" s="30"/>
      <c r="JWW66" s="43"/>
      <c r="JWX66" s="30"/>
      <c r="JWY66" s="66"/>
      <c r="JWZ66" s="67"/>
      <c r="JXA66" s="30"/>
      <c r="JXB66" s="30"/>
      <c r="JXC66" s="43"/>
      <c r="JXD66" s="30"/>
      <c r="JXE66" s="66"/>
      <c r="JXF66" s="67"/>
      <c r="JXG66" s="30"/>
      <c r="JXH66" s="30"/>
      <c r="JXI66" s="43"/>
      <c r="JXJ66" s="30"/>
      <c r="JXK66" s="66"/>
      <c r="JXL66" s="67"/>
      <c r="JXM66" s="30"/>
      <c r="JXN66" s="30"/>
      <c r="JXO66" s="43"/>
      <c r="JXP66" s="30"/>
      <c r="JXQ66" s="66"/>
      <c r="JXR66" s="67"/>
      <c r="JXS66" s="30"/>
      <c r="JXT66" s="30"/>
      <c r="JXU66" s="43"/>
      <c r="JXV66" s="30"/>
      <c r="JXW66" s="66"/>
      <c r="JXX66" s="67"/>
      <c r="JXY66" s="30"/>
      <c r="JXZ66" s="30"/>
      <c r="JYA66" s="43"/>
      <c r="JYB66" s="30"/>
      <c r="JYC66" s="66"/>
      <c r="JYD66" s="67"/>
      <c r="JYE66" s="30"/>
      <c r="JYF66" s="30"/>
      <c r="JYG66" s="43"/>
      <c r="JYH66" s="30"/>
      <c r="JYI66" s="66"/>
      <c r="JYJ66" s="67"/>
      <c r="JYK66" s="30"/>
      <c r="JYL66" s="30"/>
      <c r="JYM66" s="43"/>
      <c r="JYN66" s="30"/>
      <c r="JYO66" s="66"/>
      <c r="JYP66" s="67"/>
      <c r="JYQ66" s="30"/>
      <c r="JYR66" s="30"/>
      <c r="JYS66" s="43"/>
      <c r="JYT66" s="30"/>
      <c r="JYU66" s="66"/>
      <c r="JYV66" s="67"/>
      <c r="JYW66" s="30"/>
      <c r="JYX66" s="30"/>
      <c r="JYY66" s="43"/>
      <c r="JYZ66" s="30"/>
      <c r="JZA66" s="66"/>
      <c r="JZB66" s="67"/>
      <c r="JZC66" s="30"/>
      <c r="JZD66" s="30"/>
      <c r="JZE66" s="43"/>
      <c r="JZF66" s="30"/>
      <c r="JZG66" s="66"/>
      <c r="JZH66" s="67"/>
      <c r="JZI66" s="30"/>
      <c r="JZJ66" s="30"/>
      <c r="JZK66" s="43"/>
      <c r="JZL66" s="30"/>
      <c r="JZM66" s="66"/>
      <c r="JZN66" s="67"/>
      <c r="JZO66" s="30"/>
      <c r="JZP66" s="30"/>
      <c r="JZQ66" s="43"/>
      <c r="JZR66" s="30"/>
      <c r="JZS66" s="66"/>
      <c r="JZT66" s="67"/>
      <c r="JZU66" s="30"/>
      <c r="JZV66" s="30"/>
      <c r="JZW66" s="43"/>
      <c r="JZX66" s="30"/>
      <c r="JZY66" s="66"/>
      <c r="JZZ66" s="67"/>
      <c r="KAA66" s="30"/>
      <c r="KAB66" s="30"/>
      <c r="KAC66" s="43"/>
      <c r="KAD66" s="30"/>
      <c r="KAE66" s="66"/>
      <c r="KAF66" s="67"/>
      <c r="KAG66" s="30"/>
      <c r="KAH66" s="30"/>
      <c r="KAI66" s="43"/>
      <c r="KAJ66" s="30"/>
      <c r="KAK66" s="66"/>
      <c r="KAL66" s="67"/>
      <c r="KAM66" s="30"/>
      <c r="KAN66" s="30"/>
      <c r="KAO66" s="43"/>
      <c r="KAP66" s="30"/>
      <c r="KAQ66" s="66"/>
      <c r="KAR66" s="67"/>
      <c r="KAS66" s="30"/>
      <c r="KAT66" s="30"/>
      <c r="KAU66" s="43"/>
      <c r="KAV66" s="30"/>
      <c r="KAW66" s="66"/>
      <c r="KAX66" s="67"/>
      <c r="KAY66" s="30"/>
      <c r="KAZ66" s="30"/>
      <c r="KBA66" s="43"/>
      <c r="KBB66" s="30"/>
      <c r="KBC66" s="66"/>
      <c r="KBD66" s="67"/>
      <c r="KBE66" s="30"/>
      <c r="KBF66" s="30"/>
      <c r="KBG66" s="43"/>
      <c r="KBH66" s="30"/>
      <c r="KBI66" s="66"/>
      <c r="KBJ66" s="67"/>
      <c r="KBK66" s="30"/>
      <c r="KBL66" s="30"/>
      <c r="KBM66" s="43"/>
      <c r="KBN66" s="30"/>
      <c r="KBO66" s="66"/>
      <c r="KBP66" s="67"/>
      <c r="KBQ66" s="30"/>
      <c r="KBR66" s="30"/>
      <c r="KBS66" s="43"/>
      <c r="KBT66" s="30"/>
      <c r="KBU66" s="66"/>
      <c r="KBV66" s="67"/>
      <c r="KBW66" s="30"/>
      <c r="KBX66" s="30"/>
      <c r="KBY66" s="43"/>
      <c r="KBZ66" s="30"/>
      <c r="KCA66" s="66"/>
      <c r="KCB66" s="67"/>
      <c r="KCC66" s="30"/>
      <c r="KCD66" s="30"/>
      <c r="KCE66" s="43"/>
      <c r="KCF66" s="30"/>
      <c r="KCG66" s="66"/>
      <c r="KCH66" s="67"/>
      <c r="KCI66" s="30"/>
      <c r="KCJ66" s="30"/>
      <c r="KCK66" s="43"/>
      <c r="KCL66" s="30"/>
      <c r="KCM66" s="66"/>
      <c r="KCN66" s="67"/>
      <c r="KCO66" s="30"/>
      <c r="KCP66" s="30"/>
      <c r="KCQ66" s="43"/>
      <c r="KCR66" s="30"/>
      <c r="KCS66" s="66"/>
      <c r="KCT66" s="67"/>
      <c r="KCU66" s="30"/>
      <c r="KCV66" s="30"/>
      <c r="KCW66" s="43"/>
      <c r="KCX66" s="30"/>
      <c r="KCY66" s="66"/>
      <c r="KCZ66" s="67"/>
      <c r="KDA66" s="30"/>
      <c r="KDB66" s="30"/>
      <c r="KDC66" s="43"/>
      <c r="KDD66" s="30"/>
      <c r="KDE66" s="66"/>
      <c r="KDF66" s="67"/>
      <c r="KDG66" s="30"/>
      <c r="KDH66" s="30"/>
      <c r="KDI66" s="43"/>
      <c r="KDJ66" s="30"/>
      <c r="KDK66" s="66"/>
      <c r="KDL66" s="67"/>
      <c r="KDM66" s="30"/>
      <c r="KDN66" s="30"/>
      <c r="KDO66" s="43"/>
      <c r="KDP66" s="30"/>
      <c r="KDQ66" s="66"/>
      <c r="KDR66" s="67"/>
      <c r="KDS66" s="30"/>
      <c r="KDT66" s="30"/>
      <c r="KDU66" s="43"/>
      <c r="KDV66" s="30"/>
      <c r="KDW66" s="66"/>
      <c r="KDX66" s="67"/>
      <c r="KDY66" s="30"/>
      <c r="KDZ66" s="30"/>
      <c r="KEA66" s="43"/>
      <c r="KEB66" s="30"/>
      <c r="KEC66" s="66"/>
      <c r="KED66" s="67"/>
      <c r="KEE66" s="30"/>
      <c r="KEF66" s="30"/>
      <c r="KEG66" s="43"/>
      <c r="KEH66" s="30"/>
      <c r="KEI66" s="66"/>
      <c r="KEJ66" s="67"/>
      <c r="KEK66" s="30"/>
      <c r="KEL66" s="30"/>
      <c r="KEM66" s="43"/>
      <c r="KEN66" s="30"/>
      <c r="KEO66" s="66"/>
      <c r="KEP66" s="67"/>
      <c r="KEQ66" s="30"/>
      <c r="KER66" s="30"/>
      <c r="KES66" s="43"/>
      <c r="KET66" s="30"/>
      <c r="KEU66" s="66"/>
      <c r="KEV66" s="67"/>
      <c r="KEW66" s="30"/>
      <c r="KEX66" s="30"/>
      <c r="KEY66" s="43"/>
      <c r="KEZ66" s="30"/>
      <c r="KFA66" s="66"/>
      <c r="KFB66" s="67"/>
      <c r="KFC66" s="30"/>
      <c r="KFD66" s="30"/>
      <c r="KFE66" s="43"/>
      <c r="KFF66" s="30"/>
      <c r="KFG66" s="66"/>
      <c r="KFH66" s="67"/>
      <c r="KFI66" s="30"/>
      <c r="KFJ66" s="30"/>
      <c r="KFK66" s="43"/>
      <c r="KFL66" s="30"/>
      <c r="KFM66" s="66"/>
      <c r="KFN66" s="67"/>
      <c r="KFO66" s="30"/>
      <c r="KFP66" s="30"/>
      <c r="KFQ66" s="43"/>
      <c r="KFR66" s="30"/>
      <c r="KFS66" s="66"/>
      <c r="KFT66" s="67"/>
      <c r="KFU66" s="30"/>
      <c r="KFV66" s="30"/>
      <c r="KFW66" s="43"/>
      <c r="KFX66" s="30"/>
      <c r="KFY66" s="66"/>
      <c r="KFZ66" s="67"/>
      <c r="KGA66" s="30"/>
      <c r="KGB66" s="30"/>
      <c r="KGC66" s="43"/>
      <c r="KGD66" s="30"/>
      <c r="KGE66" s="66"/>
      <c r="KGF66" s="67"/>
      <c r="KGG66" s="30"/>
      <c r="KGH66" s="30"/>
      <c r="KGI66" s="43"/>
      <c r="KGJ66" s="30"/>
      <c r="KGK66" s="66"/>
      <c r="KGL66" s="67"/>
      <c r="KGM66" s="30"/>
      <c r="KGN66" s="30"/>
      <c r="KGO66" s="43"/>
      <c r="KGP66" s="30"/>
      <c r="KGQ66" s="66"/>
      <c r="KGR66" s="67"/>
      <c r="KGS66" s="30"/>
      <c r="KGT66" s="30"/>
      <c r="KGU66" s="43"/>
      <c r="KGV66" s="30"/>
      <c r="KGW66" s="66"/>
      <c r="KGX66" s="67"/>
      <c r="KGY66" s="30"/>
      <c r="KGZ66" s="30"/>
      <c r="KHA66" s="43"/>
      <c r="KHB66" s="30"/>
      <c r="KHC66" s="66"/>
      <c r="KHD66" s="67"/>
      <c r="KHE66" s="30"/>
      <c r="KHF66" s="30"/>
      <c r="KHG66" s="43"/>
      <c r="KHH66" s="30"/>
      <c r="KHI66" s="66"/>
      <c r="KHJ66" s="67"/>
      <c r="KHK66" s="30"/>
      <c r="KHL66" s="30"/>
      <c r="KHM66" s="43"/>
      <c r="KHN66" s="30"/>
      <c r="KHO66" s="66"/>
      <c r="KHP66" s="67"/>
      <c r="KHQ66" s="30"/>
      <c r="KHR66" s="30"/>
      <c r="KHS66" s="43"/>
      <c r="KHT66" s="30"/>
      <c r="KHU66" s="66"/>
      <c r="KHV66" s="67"/>
      <c r="KHW66" s="30"/>
      <c r="KHX66" s="30"/>
      <c r="KHY66" s="43"/>
      <c r="KHZ66" s="30"/>
      <c r="KIA66" s="66"/>
      <c r="KIB66" s="67"/>
      <c r="KIC66" s="30"/>
      <c r="KID66" s="30"/>
      <c r="KIE66" s="43"/>
      <c r="KIF66" s="30"/>
      <c r="KIG66" s="66"/>
      <c r="KIH66" s="67"/>
      <c r="KII66" s="30"/>
      <c r="KIJ66" s="30"/>
      <c r="KIK66" s="43"/>
      <c r="KIL66" s="30"/>
      <c r="KIM66" s="66"/>
      <c r="KIN66" s="67"/>
      <c r="KIO66" s="30"/>
      <c r="KIP66" s="30"/>
      <c r="KIQ66" s="43"/>
      <c r="KIR66" s="30"/>
      <c r="KIS66" s="66"/>
      <c r="KIT66" s="67"/>
      <c r="KIU66" s="30"/>
      <c r="KIV66" s="30"/>
      <c r="KIW66" s="43"/>
      <c r="KIX66" s="30"/>
      <c r="KIY66" s="66"/>
      <c r="KIZ66" s="67"/>
      <c r="KJA66" s="30"/>
      <c r="KJB66" s="30"/>
      <c r="KJC66" s="43"/>
      <c r="KJD66" s="30"/>
      <c r="KJE66" s="66"/>
      <c r="KJF66" s="67"/>
      <c r="KJG66" s="30"/>
      <c r="KJH66" s="30"/>
      <c r="KJI66" s="43"/>
      <c r="KJJ66" s="30"/>
      <c r="KJK66" s="66"/>
      <c r="KJL66" s="67"/>
      <c r="KJM66" s="30"/>
      <c r="KJN66" s="30"/>
      <c r="KJO66" s="43"/>
      <c r="KJP66" s="30"/>
      <c r="KJQ66" s="66"/>
      <c r="KJR66" s="67"/>
      <c r="KJS66" s="30"/>
      <c r="KJT66" s="30"/>
      <c r="KJU66" s="43"/>
      <c r="KJV66" s="30"/>
      <c r="KJW66" s="66"/>
      <c r="KJX66" s="67"/>
      <c r="KJY66" s="30"/>
      <c r="KJZ66" s="30"/>
      <c r="KKA66" s="43"/>
      <c r="KKB66" s="30"/>
      <c r="KKC66" s="66"/>
      <c r="KKD66" s="67"/>
      <c r="KKE66" s="30"/>
      <c r="KKF66" s="30"/>
      <c r="KKG66" s="43"/>
      <c r="KKH66" s="30"/>
      <c r="KKI66" s="66"/>
      <c r="KKJ66" s="67"/>
      <c r="KKK66" s="30"/>
      <c r="KKL66" s="30"/>
      <c r="KKM66" s="43"/>
      <c r="KKN66" s="30"/>
      <c r="KKO66" s="66"/>
      <c r="KKP66" s="67"/>
      <c r="KKQ66" s="30"/>
      <c r="KKR66" s="30"/>
      <c r="KKS66" s="43"/>
      <c r="KKT66" s="30"/>
      <c r="KKU66" s="66"/>
      <c r="KKV66" s="67"/>
      <c r="KKW66" s="30"/>
      <c r="KKX66" s="30"/>
      <c r="KKY66" s="43"/>
      <c r="KKZ66" s="30"/>
      <c r="KLA66" s="66"/>
      <c r="KLB66" s="67"/>
      <c r="KLC66" s="30"/>
      <c r="KLD66" s="30"/>
      <c r="KLE66" s="43"/>
      <c r="KLF66" s="30"/>
      <c r="KLG66" s="66"/>
      <c r="KLH66" s="67"/>
      <c r="KLI66" s="30"/>
      <c r="KLJ66" s="30"/>
      <c r="KLK66" s="43"/>
      <c r="KLL66" s="30"/>
      <c r="KLM66" s="66"/>
      <c r="KLN66" s="67"/>
      <c r="KLO66" s="30"/>
      <c r="KLP66" s="30"/>
      <c r="KLQ66" s="43"/>
      <c r="KLR66" s="30"/>
      <c r="KLS66" s="66"/>
      <c r="KLT66" s="67"/>
      <c r="KLU66" s="30"/>
      <c r="KLV66" s="30"/>
      <c r="KLW66" s="43"/>
      <c r="KLX66" s="30"/>
      <c r="KLY66" s="66"/>
      <c r="KLZ66" s="67"/>
      <c r="KMA66" s="30"/>
      <c r="KMB66" s="30"/>
      <c r="KMC66" s="43"/>
      <c r="KMD66" s="30"/>
      <c r="KME66" s="66"/>
      <c r="KMF66" s="67"/>
      <c r="KMG66" s="30"/>
      <c r="KMH66" s="30"/>
      <c r="KMI66" s="43"/>
      <c r="KMJ66" s="30"/>
      <c r="KMK66" s="66"/>
      <c r="KML66" s="67"/>
      <c r="KMM66" s="30"/>
      <c r="KMN66" s="30"/>
      <c r="KMO66" s="43"/>
      <c r="KMP66" s="30"/>
      <c r="KMQ66" s="66"/>
      <c r="KMR66" s="67"/>
      <c r="KMS66" s="30"/>
      <c r="KMT66" s="30"/>
      <c r="KMU66" s="43"/>
      <c r="KMV66" s="30"/>
      <c r="KMW66" s="66"/>
      <c r="KMX66" s="67"/>
      <c r="KMY66" s="30"/>
      <c r="KMZ66" s="30"/>
      <c r="KNA66" s="43"/>
      <c r="KNB66" s="30"/>
      <c r="KNC66" s="66"/>
      <c r="KND66" s="67"/>
      <c r="KNE66" s="30"/>
      <c r="KNF66" s="30"/>
      <c r="KNG66" s="43"/>
      <c r="KNH66" s="30"/>
      <c r="KNI66" s="66"/>
      <c r="KNJ66" s="67"/>
      <c r="KNK66" s="30"/>
      <c r="KNL66" s="30"/>
      <c r="KNM66" s="43"/>
      <c r="KNN66" s="30"/>
      <c r="KNO66" s="66"/>
      <c r="KNP66" s="67"/>
      <c r="KNQ66" s="30"/>
      <c r="KNR66" s="30"/>
      <c r="KNS66" s="43"/>
      <c r="KNT66" s="30"/>
      <c r="KNU66" s="66"/>
      <c r="KNV66" s="67"/>
      <c r="KNW66" s="30"/>
      <c r="KNX66" s="30"/>
      <c r="KNY66" s="43"/>
      <c r="KNZ66" s="30"/>
      <c r="KOA66" s="66"/>
      <c r="KOB66" s="67"/>
      <c r="KOC66" s="30"/>
      <c r="KOD66" s="30"/>
      <c r="KOE66" s="43"/>
      <c r="KOF66" s="30"/>
      <c r="KOG66" s="66"/>
      <c r="KOH66" s="67"/>
      <c r="KOI66" s="30"/>
      <c r="KOJ66" s="30"/>
      <c r="KOK66" s="43"/>
      <c r="KOL66" s="30"/>
      <c r="KOM66" s="66"/>
      <c r="KON66" s="67"/>
      <c r="KOO66" s="30"/>
      <c r="KOP66" s="30"/>
      <c r="KOQ66" s="43"/>
      <c r="KOR66" s="30"/>
      <c r="KOS66" s="66"/>
      <c r="KOT66" s="67"/>
      <c r="KOU66" s="30"/>
      <c r="KOV66" s="30"/>
      <c r="KOW66" s="43"/>
      <c r="KOX66" s="30"/>
      <c r="KOY66" s="66"/>
      <c r="KOZ66" s="67"/>
      <c r="KPA66" s="30"/>
      <c r="KPB66" s="30"/>
      <c r="KPC66" s="43"/>
      <c r="KPD66" s="30"/>
      <c r="KPE66" s="66"/>
      <c r="KPF66" s="67"/>
      <c r="KPG66" s="30"/>
      <c r="KPH66" s="30"/>
      <c r="KPI66" s="43"/>
      <c r="KPJ66" s="30"/>
      <c r="KPK66" s="66"/>
      <c r="KPL66" s="67"/>
      <c r="KPM66" s="30"/>
      <c r="KPN66" s="30"/>
      <c r="KPO66" s="43"/>
      <c r="KPP66" s="30"/>
      <c r="KPQ66" s="66"/>
      <c r="KPR66" s="67"/>
      <c r="KPS66" s="30"/>
      <c r="KPT66" s="30"/>
      <c r="KPU66" s="43"/>
      <c r="KPV66" s="30"/>
      <c r="KPW66" s="66"/>
      <c r="KPX66" s="67"/>
      <c r="KPY66" s="30"/>
      <c r="KPZ66" s="30"/>
      <c r="KQA66" s="43"/>
      <c r="KQB66" s="30"/>
      <c r="KQC66" s="66"/>
      <c r="KQD66" s="67"/>
      <c r="KQE66" s="30"/>
      <c r="KQF66" s="30"/>
      <c r="KQG66" s="43"/>
      <c r="KQH66" s="30"/>
      <c r="KQI66" s="66"/>
      <c r="KQJ66" s="67"/>
      <c r="KQK66" s="30"/>
      <c r="KQL66" s="30"/>
      <c r="KQM66" s="43"/>
      <c r="KQN66" s="30"/>
      <c r="KQO66" s="66"/>
      <c r="KQP66" s="67"/>
      <c r="KQQ66" s="30"/>
      <c r="KQR66" s="30"/>
      <c r="KQS66" s="43"/>
      <c r="KQT66" s="30"/>
      <c r="KQU66" s="66"/>
      <c r="KQV66" s="67"/>
      <c r="KQW66" s="30"/>
      <c r="KQX66" s="30"/>
      <c r="KQY66" s="43"/>
      <c r="KQZ66" s="30"/>
      <c r="KRA66" s="66"/>
      <c r="KRB66" s="67"/>
      <c r="KRC66" s="30"/>
      <c r="KRD66" s="30"/>
      <c r="KRE66" s="43"/>
      <c r="KRF66" s="30"/>
      <c r="KRG66" s="66"/>
      <c r="KRH66" s="67"/>
      <c r="KRI66" s="30"/>
      <c r="KRJ66" s="30"/>
      <c r="KRK66" s="43"/>
      <c r="KRL66" s="30"/>
      <c r="KRM66" s="66"/>
      <c r="KRN66" s="67"/>
      <c r="KRO66" s="30"/>
      <c r="KRP66" s="30"/>
      <c r="KRQ66" s="43"/>
      <c r="KRR66" s="30"/>
      <c r="KRS66" s="66"/>
      <c r="KRT66" s="67"/>
      <c r="KRU66" s="30"/>
      <c r="KRV66" s="30"/>
      <c r="KRW66" s="43"/>
      <c r="KRX66" s="30"/>
      <c r="KRY66" s="66"/>
      <c r="KRZ66" s="67"/>
      <c r="KSA66" s="30"/>
      <c r="KSB66" s="30"/>
      <c r="KSC66" s="43"/>
      <c r="KSD66" s="30"/>
      <c r="KSE66" s="66"/>
      <c r="KSF66" s="67"/>
      <c r="KSG66" s="30"/>
      <c r="KSH66" s="30"/>
      <c r="KSI66" s="43"/>
      <c r="KSJ66" s="30"/>
      <c r="KSK66" s="66"/>
      <c r="KSL66" s="67"/>
      <c r="KSM66" s="30"/>
      <c r="KSN66" s="30"/>
      <c r="KSO66" s="43"/>
      <c r="KSP66" s="30"/>
      <c r="KSQ66" s="66"/>
      <c r="KSR66" s="67"/>
      <c r="KSS66" s="30"/>
      <c r="KST66" s="30"/>
      <c r="KSU66" s="43"/>
      <c r="KSV66" s="30"/>
      <c r="KSW66" s="66"/>
      <c r="KSX66" s="67"/>
      <c r="KSY66" s="30"/>
      <c r="KSZ66" s="30"/>
      <c r="KTA66" s="43"/>
      <c r="KTB66" s="30"/>
      <c r="KTC66" s="66"/>
      <c r="KTD66" s="67"/>
      <c r="KTE66" s="30"/>
      <c r="KTF66" s="30"/>
      <c r="KTG66" s="43"/>
      <c r="KTH66" s="30"/>
      <c r="KTI66" s="66"/>
      <c r="KTJ66" s="67"/>
      <c r="KTK66" s="30"/>
      <c r="KTL66" s="30"/>
      <c r="KTM66" s="43"/>
      <c r="KTN66" s="30"/>
      <c r="KTO66" s="66"/>
      <c r="KTP66" s="67"/>
      <c r="KTQ66" s="30"/>
      <c r="KTR66" s="30"/>
      <c r="KTS66" s="43"/>
      <c r="KTT66" s="30"/>
      <c r="KTU66" s="66"/>
      <c r="KTV66" s="67"/>
      <c r="KTW66" s="30"/>
      <c r="KTX66" s="30"/>
      <c r="KTY66" s="43"/>
      <c r="KTZ66" s="30"/>
      <c r="KUA66" s="66"/>
      <c r="KUB66" s="67"/>
      <c r="KUC66" s="30"/>
      <c r="KUD66" s="30"/>
      <c r="KUE66" s="43"/>
      <c r="KUF66" s="30"/>
      <c r="KUG66" s="66"/>
      <c r="KUH66" s="67"/>
      <c r="KUI66" s="30"/>
      <c r="KUJ66" s="30"/>
      <c r="KUK66" s="43"/>
      <c r="KUL66" s="30"/>
      <c r="KUM66" s="66"/>
      <c r="KUN66" s="67"/>
      <c r="KUO66" s="30"/>
      <c r="KUP66" s="30"/>
      <c r="KUQ66" s="43"/>
      <c r="KUR66" s="30"/>
      <c r="KUS66" s="66"/>
      <c r="KUT66" s="67"/>
      <c r="KUU66" s="30"/>
      <c r="KUV66" s="30"/>
      <c r="KUW66" s="43"/>
      <c r="KUX66" s="30"/>
      <c r="KUY66" s="66"/>
      <c r="KUZ66" s="67"/>
      <c r="KVA66" s="30"/>
      <c r="KVB66" s="30"/>
      <c r="KVC66" s="43"/>
      <c r="KVD66" s="30"/>
      <c r="KVE66" s="66"/>
      <c r="KVF66" s="67"/>
      <c r="KVG66" s="30"/>
      <c r="KVH66" s="30"/>
      <c r="KVI66" s="43"/>
      <c r="KVJ66" s="30"/>
      <c r="KVK66" s="66"/>
      <c r="KVL66" s="67"/>
      <c r="KVM66" s="30"/>
      <c r="KVN66" s="30"/>
      <c r="KVO66" s="43"/>
      <c r="KVP66" s="30"/>
      <c r="KVQ66" s="66"/>
      <c r="KVR66" s="67"/>
      <c r="KVS66" s="30"/>
      <c r="KVT66" s="30"/>
      <c r="KVU66" s="43"/>
      <c r="KVV66" s="30"/>
      <c r="KVW66" s="66"/>
      <c r="KVX66" s="67"/>
      <c r="KVY66" s="30"/>
      <c r="KVZ66" s="30"/>
      <c r="KWA66" s="43"/>
      <c r="KWB66" s="30"/>
      <c r="KWC66" s="66"/>
      <c r="KWD66" s="67"/>
      <c r="KWE66" s="30"/>
      <c r="KWF66" s="30"/>
      <c r="KWG66" s="43"/>
      <c r="KWH66" s="30"/>
      <c r="KWI66" s="66"/>
      <c r="KWJ66" s="67"/>
      <c r="KWK66" s="30"/>
      <c r="KWL66" s="30"/>
      <c r="KWM66" s="43"/>
      <c r="KWN66" s="30"/>
      <c r="KWO66" s="66"/>
      <c r="KWP66" s="67"/>
      <c r="KWQ66" s="30"/>
      <c r="KWR66" s="30"/>
      <c r="KWS66" s="43"/>
      <c r="KWT66" s="30"/>
      <c r="KWU66" s="66"/>
      <c r="KWV66" s="67"/>
      <c r="KWW66" s="30"/>
      <c r="KWX66" s="30"/>
      <c r="KWY66" s="43"/>
      <c r="KWZ66" s="30"/>
      <c r="KXA66" s="66"/>
      <c r="KXB66" s="67"/>
      <c r="KXC66" s="30"/>
      <c r="KXD66" s="30"/>
      <c r="KXE66" s="43"/>
      <c r="KXF66" s="30"/>
      <c r="KXG66" s="66"/>
      <c r="KXH66" s="67"/>
      <c r="KXI66" s="30"/>
      <c r="KXJ66" s="30"/>
      <c r="KXK66" s="43"/>
      <c r="KXL66" s="30"/>
      <c r="KXM66" s="66"/>
      <c r="KXN66" s="67"/>
      <c r="KXO66" s="30"/>
      <c r="KXP66" s="30"/>
      <c r="KXQ66" s="43"/>
      <c r="KXR66" s="30"/>
      <c r="KXS66" s="66"/>
      <c r="KXT66" s="67"/>
      <c r="KXU66" s="30"/>
      <c r="KXV66" s="30"/>
      <c r="KXW66" s="43"/>
      <c r="KXX66" s="30"/>
      <c r="KXY66" s="66"/>
      <c r="KXZ66" s="67"/>
      <c r="KYA66" s="30"/>
      <c r="KYB66" s="30"/>
      <c r="KYC66" s="43"/>
      <c r="KYD66" s="30"/>
      <c r="KYE66" s="66"/>
      <c r="KYF66" s="67"/>
      <c r="KYG66" s="30"/>
      <c r="KYH66" s="30"/>
      <c r="KYI66" s="43"/>
      <c r="KYJ66" s="30"/>
      <c r="KYK66" s="66"/>
      <c r="KYL66" s="67"/>
      <c r="KYM66" s="30"/>
      <c r="KYN66" s="30"/>
      <c r="KYO66" s="43"/>
      <c r="KYP66" s="30"/>
      <c r="KYQ66" s="66"/>
      <c r="KYR66" s="67"/>
      <c r="KYS66" s="30"/>
      <c r="KYT66" s="30"/>
      <c r="KYU66" s="43"/>
      <c r="KYV66" s="30"/>
      <c r="KYW66" s="66"/>
      <c r="KYX66" s="67"/>
      <c r="KYY66" s="30"/>
      <c r="KYZ66" s="30"/>
      <c r="KZA66" s="43"/>
      <c r="KZB66" s="30"/>
      <c r="KZC66" s="66"/>
      <c r="KZD66" s="67"/>
      <c r="KZE66" s="30"/>
      <c r="KZF66" s="30"/>
      <c r="KZG66" s="43"/>
      <c r="KZH66" s="30"/>
      <c r="KZI66" s="66"/>
      <c r="KZJ66" s="67"/>
      <c r="KZK66" s="30"/>
      <c r="KZL66" s="30"/>
      <c r="KZM66" s="43"/>
      <c r="KZN66" s="30"/>
      <c r="KZO66" s="66"/>
      <c r="KZP66" s="67"/>
      <c r="KZQ66" s="30"/>
      <c r="KZR66" s="30"/>
      <c r="KZS66" s="43"/>
      <c r="KZT66" s="30"/>
      <c r="KZU66" s="66"/>
      <c r="KZV66" s="67"/>
      <c r="KZW66" s="30"/>
      <c r="KZX66" s="30"/>
      <c r="KZY66" s="43"/>
      <c r="KZZ66" s="30"/>
      <c r="LAA66" s="66"/>
      <c r="LAB66" s="67"/>
      <c r="LAC66" s="30"/>
      <c r="LAD66" s="30"/>
      <c r="LAE66" s="43"/>
      <c r="LAF66" s="30"/>
      <c r="LAG66" s="66"/>
      <c r="LAH66" s="67"/>
      <c r="LAI66" s="30"/>
      <c r="LAJ66" s="30"/>
      <c r="LAK66" s="43"/>
      <c r="LAL66" s="30"/>
      <c r="LAM66" s="66"/>
      <c r="LAN66" s="67"/>
      <c r="LAO66" s="30"/>
      <c r="LAP66" s="30"/>
      <c r="LAQ66" s="43"/>
      <c r="LAR66" s="30"/>
      <c r="LAS66" s="66"/>
      <c r="LAT66" s="67"/>
      <c r="LAU66" s="30"/>
      <c r="LAV66" s="30"/>
      <c r="LAW66" s="43"/>
      <c r="LAX66" s="30"/>
      <c r="LAY66" s="66"/>
      <c r="LAZ66" s="67"/>
      <c r="LBA66" s="30"/>
      <c r="LBB66" s="30"/>
      <c r="LBC66" s="43"/>
      <c r="LBD66" s="30"/>
      <c r="LBE66" s="66"/>
      <c r="LBF66" s="67"/>
      <c r="LBG66" s="30"/>
      <c r="LBH66" s="30"/>
      <c r="LBI66" s="43"/>
      <c r="LBJ66" s="30"/>
      <c r="LBK66" s="66"/>
      <c r="LBL66" s="67"/>
      <c r="LBM66" s="30"/>
      <c r="LBN66" s="30"/>
      <c r="LBO66" s="43"/>
      <c r="LBP66" s="30"/>
      <c r="LBQ66" s="66"/>
      <c r="LBR66" s="67"/>
      <c r="LBS66" s="30"/>
      <c r="LBT66" s="30"/>
      <c r="LBU66" s="43"/>
      <c r="LBV66" s="30"/>
      <c r="LBW66" s="66"/>
      <c r="LBX66" s="67"/>
      <c r="LBY66" s="30"/>
      <c r="LBZ66" s="30"/>
      <c r="LCA66" s="43"/>
      <c r="LCB66" s="30"/>
      <c r="LCC66" s="66"/>
      <c r="LCD66" s="67"/>
      <c r="LCE66" s="30"/>
      <c r="LCF66" s="30"/>
      <c r="LCG66" s="43"/>
      <c r="LCH66" s="30"/>
      <c r="LCI66" s="66"/>
      <c r="LCJ66" s="67"/>
      <c r="LCK66" s="30"/>
      <c r="LCL66" s="30"/>
      <c r="LCM66" s="43"/>
      <c r="LCN66" s="30"/>
      <c r="LCO66" s="66"/>
      <c r="LCP66" s="67"/>
      <c r="LCQ66" s="30"/>
      <c r="LCR66" s="30"/>
      <c r="LCS66" s="43"/>
      <c r="LCT66" s="30"/>
      <c r="LCU66" s="66"/>
      <c r="LCV66" s="67"/>
      <c r="LCW66" s="30"/>
      <c r="LCX66" s="30"/>
      <c r="LCY66" s="43"/>
      <c r="LCZ66" s="30"/>
      <c r="LDA66" s="66"/>
      <c r="LDB66" s="67"/>
      <c r="LDC66" s="30"/>
      <c r="LDD66" s="30"/>
      <c r="LDE66" s="43"/>
      <c r="LDF66" s="30"/>
      <c r="LDG66" s="66"/>
      <c r="LDH66" s="67"/>
      <c r="LDI66" s="30"/>
      <c r="LDJ66" s="30"/>
      <c r="LDK66" s="43"/>
      <c r="LDL66" s="30"/>
      <c r="LDM66" s="66"/>
      <c r="LDN66" s="67"/>
      <c r="LDO66" s="30"/>
      <c r="LDP66" s="30"/>
      <c r="LDQ66" s="43"/>
      <c r="LDR66" s="30"/>
      <c r="LDS66" s="66"/>
      <c r="LDT66" s="67"/>
      <c r="LDU66" s="30"/>
      <c r="LDV66" s="30"/>
      <c r="LDW66" s="43"/>
      <c r="LDX66" s="30"/>
      <c r="LDY66" s="66"/>
      <c r="LDZ66" s="67"/>
      <c r="LEA66" s="30"/>
      <c r="LEB66" s="30"/>
      <c r="LEC66" s="43"/>
      <c r="LED66" s="30"/>
      <c r="LEE66" s="66"/>
      <c r="LEF66" s="67"/>
      <c r="LEG66" s="30"/>
      <c r="LEH66" s="30"/>
      <c r="LEI66" s="43"/>
      <c r="LEJ66" s="30"/>
      <c r="LEK66" s="66"/>
      <c r="LEL66" s="67"/>
      <c r="LEM66" s="30"/>
      <c r="LEN66" s="30"/>
      <c r="LEO66" s="43"/>
      <c r="LEP66" s="30"/>
      <c r="LEQ66" s="66"/>
      <c r="LER66" s="67"/>
      <c r="LES66" s="30"/>
      <c r="LET66" s="30"/>
      <c r="LEU66" s="43"/>
      <c r="LEV66" s="30"/>
      <c r="LEW66" s="66"/>
      <c r="LEX66" s="67"/>
      <c r="LEY66" s="30"/>
      <c r="LEZ66" s="30"/>
      <c r="LFA66" s="43"/>
      <c r="LFB66" s="30"/>
      <c r="LFC66" s="66"/>
      <c r="LFD66" s="67"/>
      <c r="LFE66" s="30"/>
      <c r="LFF66" s="30"/>
      <c r="LFG66" s="43"/>
      <c r="LFH66" s="30"/>
      <c r="LFI66" s="66"/>
      <c r="LFJ66" s="67"/>
      <c r="LFK66" s="30"/>
      <c r="LFL66" s="30"/>
      <c r="LFM66" s="43"/>
      <c r="LFN66" s="30"/>
      <c r="LFO66" s="66"/>
      <c r="LFP66" s="67"/>
      <c r="LFQ66" s="30"/>
      <c r="LFR66" s="30"/>
      <c r="LFS66" s="43"/>
      <c r="LFT66" s="30"/>
      <c r="LFU66" s="66"/>
      <c r="LFV66" s="67"/>
      <c r="LFW66" s="30"/>
      <c r="LFX66" s="30"/>
      <c r="LFY66" s="43"/>
      <c r="LFZ66" s="30"/>
      <c r="LGA66" s="66"/>
      <c r="LGB66" s="67"/>
      <c r="LGC66" s="30"/>
      <c r="LGD66" s="30"/>
      <c r="LGE66" s="43"/>
      <c r="LGF66" s="30"/>
      <c r="LGG66" s="66"/>
      <c r="LGH66" s="67"/>
      <c r="LGI66" s="30"/>
      <c r="LGJ66" s="30"/>
      <c r="LGK66" s="43"/>
      <c r="LGL66" s="30"/>
      <c r="LGM66" s="66"/>
      <c r="LGN66" s="67"/>
      <c r="LGO66" s="30"/>
      <c r="LGP66" s="30"/>
      <c r="LGQ66" s="43"/>
      <c r="LGR66" s="30"/>
      <c r="LGS66" s="66"/>
      <c r="LGT66" s="67"/>
      <c r="LGU66" s="30"/>
      <c r="LGV66" s="30"/>
      <c r="LGW66" s="43"/>
      <c r="LGX66" s="30"/>
      <c r="LGY66" s="66"/>
      <c r="LGZ66" s="67"/>
      <c r="LHA66" s="30"/>
      <c r="LHB66" s="30"/>
      <c r="LHC66" s="43"/>
      <c r="LHD66" s="30"/>
      <c r="LHE66" s="66"/>
      <c r="LHF66" s="67"/>
      <c r="LHG66" s="30"/>
      <c r="LHH66" s="30"/>
      <c r="LHI66" s="43"/>
      <c r="LHJ66" s="30"/>
      <c r="LHK66" s="66"/>
      <c r="LHL66" s="67"/>
      <c r="LHM66" s="30"/>
      <c r="LHN66" s="30"/>
      <c r="LHO66" s="43"/>
      <c r="LHP66" s="30"/>
      <c r="LHQ66" s="66"/>
      <c r="LHR66" s="67"/>
      <c r="LHS66" s="30"/>
      <c r="LHT66" s="30"/>
      <c r="LHU66" s="43"/>
      <c r="LHV66" s="30"/>
      <c r="LHW66" s="66"/>
      <c r="LHX66" s="67"/>
      <c r="LHY66" s="30"/>
      <c r="LHZ66" s="30"/>
      <c r="LIA66" s="43"/>
      <c r="LIB66" s="30"/>
      <c r="LIC66" s="66"/>
      <c r="LID66" s="67"/>
      <c r="LIE66" s="30"/>
      <c r="LIF66" s="30"/>
      <c r="LIG66" s="43"/>
      <c r="LIH66" s="30"/>
      <c r="LII66" s="66"/>
      <c r="LIJ66" s="67"/>
      <c r="LIK66" s="30"/>
      <c r="LIL66" s="30"/>
      <c r="LIM66" s="43"/>
      <c r="LIN66" s="30"/>
      <c r="LIO66" s="66"/>
      <c r="LIP66" s="67"/>
      <c r="LIQ66" s="30"/>
      <c r="LIR66" s="30"/>
      <c r="LIS66" s="43"/>
      <c r="LIT66" s="30"/>
      <c r="LIU66" s="66"/>
      <c r="LIV66" s="67"/>
      <c r="LIW66" s="30"/>
      <c r="LIX66" s="30"/>
      <c r="LIY66" s="43"/>
      <c r="LIZ66" s="30"/>
      <c r="LJA66" s="66"/>
      <c r="LJB66" s="67"/>
      <c r="LJC66" s="30"/>
      <c r="LJD66" s="30"/>
      <c r="LJE66" s="43"/>
      <c r="LJF66" s="30"/>
      <c r="LJG66" s="66"/>
      <c r="LJH66" s="67"/>
      <c r="LJI66" s="30"/>
      <c r="LJJ66" s="30"/>
      <c r="LJK66" s="43"/>
      <c r="LJL66" s="30"/>
      <c r="LJM66" s="66"/>
      <c r="LJN66" s="67"/>
      <c r="LJO66" s="30"/>
      <c r="LJP66" s="30"/>
      <c r="LJQ66" s="43"/>
      <c r="LJR66" s="30"/>
      <c r="LJS66" s="66"/>
      <c r="LJT66" s="67"/>
      <c r="LJU66" s="30"/>
      <c r="LJV66" s="30"/>
      <c r="LJW66" s="43"/>
      <c r="LJX66" s="30"/>
      <c r="LJY66" s="66"/>
      <c r="LJZ66" s="67"/>
      <c r="LKA66" s="30"/>
      <c r="LKB66" s="30"/>
      <c r="LKC66" s="43"/>
      <c r="LKD66" s="30"/>
      <c r="LKE66" s="66"/>
      <c r="LKF66" s="67"/>
      <c r="LKG66" s="30"/>
      <c r="LKH66" s="30"/>
      <c r="LKI66" s="43"/>
      <c r="LKJ66" s="30"/>
      <c r="LKK66" s="66"/>
      <c r="LKL66" s="67"/>
      <c r="LKM66" s="30"/>
      <c r="LKN66" s="30"/>
      <c r="LKO66" s="43"/>
      <c r="LKP66" s="30"/>
      <c r="LKQ66" s="66"/>
      <c r="LKR66" s="67"/>
      <c r="LKS66" s="30"/>
      <c r="LKT66" s="30"/>
      <c r="LKU66" s="43"/>
      <c r="LKV66" s="30"/>
      <c r="LKW66" s="66"/>
      <c r="LKX66" s="67"/>
      <c r="LKY66" s="30"/>
      <c r="LKZ66" s="30"/>
      <c r="LLA66" s="43"/>
      <c r="LLB66" s="30"/>
      <c r="LLC66" s="66"/>
      <c r="LLD66" s="67"/>
      <c r="LLE66" s="30"/>
      <c r="LLF66" s="30"/>
      <c r="LLG66" s="43"/>
      <c r="LLH66" s="30"/>
      <c r="LLI66" s="66"/>
      <c r="LLJ66" s="67"/>
      <c r="LLK66" s="30"/>
      <c r="LLL66" s="30"/>
      <c r="LLM66" s="43"/>
      <c r="LLN66" s="30"/>
      <c r="LLO66" s="66"/>
      <c r="LLP66" s="67"/>
      <c r="LLQ66" s="30"/>
      <c r="LLR66" s="30"/>
      <c r="LLS66" s="43"/>
      <c r="LLT66" s="30"/>
      <c r="LLU66" s="66"/>
      <c r="LLV66" s="67"/>
      <c r="LLW66" s="30"/>
      <c r="LLX66" s="30"/>
      <c r="LLY66" s="43"/>
      <c r="LLZ66" s="30"/>
      <c r="LMA66" s="66"/>
      <c r="LMB66" s="67"/>
      <c r="LMC66" s="30"/>
      <c r="LMD66" s="30"/>
      <c r="LME66" s="43"/>
      <c r="LMF66" s="30"/>
      <c r="LMG66" s="66"/>
      <c r="LMH66" s="67"/>
      <c r="LMI66" s="30"/>
      <c r="LMJ66" s="30"/>
      <c r="LMK66" s="43"/>
      <c r="LML66" s="30"/>
      <c r="LMM66" s="66"/>
      <c r="LMN66" s="67"/>
      <c r="LMO66" s="30"/>
      <c r="LMP66" s="30"/>
      <c r="LMQ66" s="43"/>
      <c r="LMR66" s="30"/>
      <c r="LMS66" s="66"/>
      <c r="LMT66" s="67"/>
      <c r="LMU66" s="30"/>
      <c r="LMV66" s="30"/>
      <c r="LMW66" s="43"/>
      <c r="LMX66" s="30"/>
      <c r="LMY66" s="66"/>
      <c r="LMZ66" s="67"/>
      <c r="LNA66" s="30"/>
      <c r="LNB66" s="30"/>
      <c r="LNC66" s="43"/>
      <c r="LND66" s="30"/>
      <c r="LNE66" s="66"/>
      <c r="LNF66" s="67"/>
      <c r="LNG66" s="30"/>
      <c r="LNH66" s="30"/>
      <c r="LNI66" s="43"/>
      <c r="LNJ66" s="30"/>
      <c r="LNK66" s="66"/>
      <c r="LNL66" s="67"/>
      <c r="LNM66" s="30"/>
      <c r="LNN66" s="30"/>
      <c r="LNO66" s="43"/>
      <c r="LNP66" s="30"/>
      <c r="LNQ66" s="66"/>
      <c r="LNR66" s="67"/>
      <c r="LNS66" s="30"/>
      <c r="LNT66" s="30"/>
      <c r="LNU66" s="43"/>
      <c r="LNV66" s="30"/>
      <c r="LNW66" s="66"/>
      <c r="LNX66" s="67"/>
      <c r="LNY66" s="30"/>
      <c r="LNZ66" s="30"/>
      <c r="LOA66" s="43"/>
      <c r="LOB66" s="30"/>
      <c r="LOC66" s="66"/>
      <c r="LOD66" s="67"/>
      <c r="LOE66" s="30"/>
      <c r="LOF66" s="30"/>
      <c r="LOG66" s="43"/>
      <c r="LOH66" s="30"/>
      <c r="LOI66" s="66"/>
      <c r="LOJ66" s="67"/>
      <c r="LOK66" s="30"/>
      <c r="LOL66" s="30"/>
      <c r="LOM66" s="43"/>
      <c r="LON66" s="30"/>
      <c r="LOO66" s="66"/>
      <c r="LOP66" s="67"/>
      <c r="LOQ66" s="30"/>
      <c r="LOR66" s="30"/>
      <c r="LOS66" s="43"/>
      <c r="LOT66" s="30"/>
      <c r="LOU66" s="66"/>
      <c r="LOV66" s="67"/>
      <c r="LOW66" s="30"/>
      <c r="LOX66" s="30"/>
      <c r="LOY66" s="43"/>
      <c r="LOZ66" s="30"/>
      <c r="LPA66" s="66"/>
      <c r="LPB66" s="67"/>
      <c r="LPC66" s="30"/>
      <c r="LPD66" s="30"/>
      <c r="LPE66" s="43"/>
      <c r="LPF66" s="30"/>
      <c r="LPG66" s="66"/>
      <c r="LPH66" s="67"/>
      <c r="LPI66" s="30"/>
      <c r="LPJ66" s="30"/>
      <c r="LPK66" s="43"/>
      <c r="LPL66" s="30"/>
      <c r="LPM66" s="66"/>
      <c r="LPN66" s="67"/>
      <c r="LPO66" s="30"/>
      <c r="LPP66" s="30"/>
      <c r="LPQ66" s="43"/>
      <c r="LPR66" s="30"/>
      <c r="LPS66" s="66"/>
      <c r="LPT66" s="67"/>
      <c r="LPU66" s="30"/>
      <c r="LPV66" s="30"/>
      <c r="LPW66" s="43"/>
      <c r="LPX66" s="30"/>
      <c r="LPY66" s="66"/>
      <c r="LPZ66" s="67"/>
      <c r="LQA66" s="30"/>
      <c r="LQB66" s="30"/>
      <c r="LQC66" s="43"/>
      <c r="LQD66" s="30"/>
      <c r="LQE66" s="66"/>
      <c r="LQF66" s="67"/>
      <c r="LQG66" s="30"/>
      <c r="LQH66" s="30"/>
      <c r="LQI66" s="43"/>
      <c r="LQJ66" s="30"/>
      <c r="LQK66" s="66"/>
      <c r="LQL66" s="67"/>
      <c r="LQM66" s="30"/>
      <c r="LQN66" s="30"/>
      <c r="LQO66" s="43"/>
      <c r="LQP66" s="30"/>
      <c r="LQQ66" s="66"/>
      <c r="LQR66" s="67"/>
      <c r="LQS66" s="30"/>
      <c r="LQT66" s="30"/>
      <c r="LQU66" s="43"/>
      <c r="LQV66" s="30"/>
      <c r="LQW66" s="66"/>
      <c r="LQX66" s="67"/>
      <c r="LQY66" s="30"/>
      <c r="LQZ66" s="30"/>
      <c r="LRA66" s="43"/>
      <c r="LRB66" s="30"/>
      <c r="LRC66" s="66"/>
      <c r="LRD66" s="67"/>
      <c r="LRE66" s="30"/>
      <c r="LRF66" s="30"/>
      <c r="LRG66" s="43"/>
      <c r="LRH66" s="30"/>
      <c r="LRI66" s="66"/>
      <c r="LRJ66" s="67"/>
      <c r="LRK66" s="30"/>
      <c r="LRL66" s="30"/>
      <c r="LRM66" s="43"/>
      <c r="LRN66" s="30"/>
      <c r="LRO66" s="66"/>
      <c r="LRP66" s="67"/>
      <c r="LRQ66" s="30"/>
      <c r="LRR66" s="30"/>
      <c r="LRS66" s="43"/>
      <c r="LRT66" s="30"/>
      <c r="LRU66" s="66"/>
      <c r="LRV66" s="67"/>
      <c r="LRW66" s="30"/>
      <c r="LRX66" s="30"/>
      <c r="LRY66" s="43"/>
      <c r="LRZ66" s="30"/>
      <c r="LSA66" s="66"/>
      <c r="LSB66" s="67"/>
      <c r="LSC66" s="30"/>
      <c r="LSD66" s="30"/>
      <c r="LSE66" s="43"/>
      <c r="LSF66" s="30"/>
      <c r="LSG66" s="66"/>
      <c r="LSH66" s="67"/>
      <c r="LSI66" s="30"/>
      <c r="LSJ66" s="30"/>
      <c r="LSK66" s="43"/>
      <c r="LSL66" s="30"/>
      <c r="LSM66" s="66"/>
      <c r="LSN66" s="67"/>
      <c r="LSO66" s="30"/>
      <c r="LSP66" s="30"/>
      <c r="LSQ66" s="43"/>
      <c r="LSR66" s="30"/>
      <c r="LSS66" s="66"/>
      <c r="LST66" s="67"/>
      <c r="LSU66" s="30"/>
      <c r="LSV66" s="30"/>
      <c r="LSW66" s="43"/>
      <c r="LSX66" s="30"/>
      <c r="LSY66" s="66"/>
      <c r="LSZ66" s="67"/>
      <c r="LTA66" s="30"/>
      <c r="LTB66" s="30"/>
      <c r="LTC66" s="43"/>
      <c r="LTD66" s="30"/>
      <c r="LTE66" s="66"/>
      <c r="LTF66" s="67"/>
      <c r="LTG66" s="30"/>
      <c r="LTH66" s="30"/>
      <c r="LTI66" s="43"/>
      <c r="LTJ66" s="30"/>
      <c r="LTK66" s="66"/>
      <c r="LTL66" s="67"/>
      <c r="LTM66" s="30"/>
      <c r="LTN66" s="30"/>
      <c r="LTO66" s="43"/>
      <c r="LTP66" s="30"/>
      <c r="LTQ66" s="66"/>
      <c r="LTR66" s="67"/>
      <c r="LTS66" s="30"/>
      <c r="LTT66" s="30"/>
      <c r="LTU66" s="43"/>
      <c r="LTV66" s="30"/>
      <c r="LTW66" s="66"/>
      <c r="LTX66" s="67"/>
      <c r="LTY66" s="30"/>
      <c r="LTZ66" s="30"/>
      <c r="LUA66" s="43"/>
      <c r="LUB66" s="30"/>
      <c r="LUC66" s="66"/>
      <c r="LUD66" s="67"/>
      <c r="LUE66" s="30"/>
      <c r="LUF66" s="30"/>
      <c r="LUG66" s="43"/>
      <c r="LUH66" s="30"/>
      <c r="LUI66" s="66"/>
      <c r="LUJ66" s="67"/>
      <c r="LUK66" s="30"/>
      <c r="LUL66" s="30"/>
      <c r="LUM66" s="43"/>
      <c r="LUN66" s="30"/>
      <c r="LUO66" s="66"/>
      <c r="LUP66" s="67"/>
      <c r="LUQ66" s="30"/>
      <c r="LUR66" s="30"/>
      <c r="LUS66" s="43"/>
      <c r="LUT66" s="30"/>
      <c r="LUU66" s="66"/>
      <c r="LUV66" s="67"/>
      <c r="LUW66" s="30"/>
      <c r="LUX66" s="30"/>
      <c r="LUY66" s="43"/>
      <c r="LUZ66" s="30"/>
      <c r="LVA66" s="66"/>
      <c r="LVB66" s="67"/>
      <c r="LVC66" s="30"/>
      <c r="LVD66" s="30"/>
      <c r="LVE66" s="43"/>
      <c r="LVF66" s="30"/>
      <c r="LVG66" s="66"/>
      <c r="LVH66" s="67"/>
      <c r="LVI66" s="30"/>
      <c r="LVJ66" s="30"/>
      <c r="LVK66" s="43"/>
      <c r="LVL66" s="30"/>
      <c r="LVM66" s="66"/>
      <c r="LVN66" s="67"/>
      <c r="LVO66" s="30"/>
      <c r="LVP66" s="30"/>
      <c r="LVQ66" s="43"/>
      <c r="LVR66" s="30"/>
      <c r="LVS66" s="66"/>
      <c r="LVT66" s="67"/>
      <c r="LVU66" s="30"/>
      <c r="LVV66" s="30"/>
      <c r="LVW66" s="43"/>
      <c r="LVX66" s="30"/>
      <c r="LVY66" s="66"/>
      <c r="LVZ66" s="67"/>
      <c r="LWA66" s="30"/>
      <c r="LWB66" s="30"/>
      <c r="LWC66" s="43"/>
      <c r="LWD66" s="30"/>
      <c r="LWE66" s="66"/>
      <c r="LWF66" s="67"/>
      <c r="LWG66" s="30"/>
      <c r="LWH66" s="30"/>
      <c r="LWI66" s="43"/>
      <c r="LWJ66" s="30"/>
      <c r="LWK66" s="66"/>
      <c r="LWL66" s="67"/>
      <c r="LWM66" s="30"/>
      <c r="LWN66" s="30"/>
      <c r="LWO66" s="43"/>
      <c r="LWP66" s="30"/>
      <c r="LWQ66" s="66"/>
      <c r="LWR66" s="67"/>
      <c r="LWS66" s="30"/>
      <c r="LWT66" s="30"/>
      <c r="LWU66" s="43"/>
      <c r="LWV66" s="30"/>
      <c r="LWW66" s="66"/>
      <c r="LWX66" s="67"/>
      <c r="LWY66" s="30"/>
      <c r="LWZ66" s="30"/>
      <c r="LXA66" s="43"/>
      <c r="LXB66" s="30"/>
      <c r="LXC66" s="66"/>
      <c r="LXD66" s="67"/>
      <c r="LXE66" s="30"/>
      <c r="LXF66" s="30"/>
      <c r="LXG66" s="43"/>
      <c r="LXH66" s="30"/>
      <c r="LXI66" s="66"/>
      <c r="LXJ66" s="67"/>
      <c r="LXK66" s="30"/>
      <c r="LXL66" s="30"/>
      <c r="LXM66" s="43"/>
      <c r="LXN66" s="30"/>
      <c r="LXO66" s="66"/>
      <c r="LXP66" s="67"/>
      <c r="LXQ66" s="30"/>
      <c r="LXR66" s="30"/>
      <c r="LXS66" s="43"/>
      <c r="LXT66" s="30"/>
      <c r="LXU66" s="66"/>
      <c r="LXV66" s="67"/>
      <c r="LXW66" s="30"/>
      <c r="LXX66" s="30"/>
      <c r="LXY66" s="43"/>
      <c r="LXZ66" s="30"/>
      <c r="LYA66" s="66"/>
      <c r="LYB66" s="67"/>
      <c r="LYC66" s="30"/>
      <c r="LYD66" s="30"/>
      <c r="LYE66" s="43"/>
      <c r="LYF66" s="30"/>
      <c r="LYG66" s="66"/>
      <c r="LYH66" s="67"/>
      <c r="LYI66" s="30"/>
      <c r="LYJ66" s="30"/>
      <c r="LYK66" s="43"/>
      <c r="LYL66" s="30"/>
      <c r="LYM66" s="66"/>
      <c r="LYN66" s="67"/>
      <c r="LYO66" s="30"/>
      <c r="LYP66" s="30"/>
      <c r="LYQ66" s="43"/>
      <c r="LYR66" s="30"/>
      <c r="LYS66" s="66"/>
      <c r="LYT66" s="67"/>
      <c r="LYU66" s="30"/>
      <c r="LYV66" s="30"/>
      <c r="LYW66" s="43"/>
      <c r="LYX66" s="30"/>
      <c r="LYY66" s="66"/>
      <c r="LYZ66" s="67"/>
      <c r="LZA66" s="30"/>
      <c r="LZB66" s="30"/>
      <c r="LZC66" s="43"/>
      <c r="LZD66" s="30"/>
      <c r="LZE66" s="66"/>
      <c r="LZF66" s="67"/>
      <c r="LZG66" s="30"/>
      <c r="LZH66" s="30"/>
      <c r="LZI66" s="43"/>
      <c r="LZJ66" s="30"/>
      <c r="LZK66" s="66"/>
      <c r="LZL66" s="67"/>
      <c r="LZM66" s="30"/>
      <c r="LZN66" s="30"/>
      <c r="LZO66" s="43"/>
      <c r="LZP66" s="30"/>
      <c r="LZQ66" s="66"/>
      <c r="LZR66" s="67"/>
      <c r="LZS66" s="30"/>
      <c r="LZT66" s="30"/>
      <c r="LZU66" s="43"/>
      <c r="LZV66" s="30"/>
      <c r="LZW66" s="66"/>
      <c r="LZX66" s="67"/>
      <c r="LZY66" s="30"/>
      <c r="LZZ66" s="30"/>
      <c r="MAA66" s="43"/>
      <c r="MAB66" s="30"/>
      <c r="MAC66" s="66"/>
      <c r="MAD66" s="67"/>
      <c r="MAE66" s="30"/>
      <c r="MAF66" s="30"/>
      <c r="MAG66" s="43"/>
      <c r="MAH66" s="30"/>
      <c r="MAI66" s="66"/>
      <c r="MAJ66" s="67"/>
      <c r="MAK66" s="30"/>
      <c r="MAL66" s="30"/>
      <c r="MAM66" s="43"/>
      <c r="MAN66" s="30"/>
      <c r="MAO66" s="66"/>
      <c r="MAP66" s="67"/>
      <c r="MAQ66" s="30"/>
      <c r="MAR66" s="30"/>
      <c r="MAS66" s="43"/>
      <c r="MAT66" s="30"/>
      <c r="MAU66" s="66"/>
      <c r="MAV66" s="67"/>
      <c r="MAW66" s="30"/>
      <c r="MAX66" s="30"/>
      <c r="MAY66" s="43"/>
      <c r="MAZ66" s="30"/>
      <c r="MBA66" s="66"/>
      <c r="MBB66" s="67"/>
      <c r="MBC66" s="30"/>
      <c r="MBD66" s="30"/>
      <c r="MBE66" s="43"/>
      <c r="MBF66" s="30"/>
      <c r="MBG66" s="66"/>
      <c r="MBH66" s="67"/>
      <c r="MBI66" s="30"/>
      <c r="MBJ66" s="30"/>
      <c r="MBK66" s="43"/>
      <c r="MBL66" s="30"/>
      <c r="MBM66" s="66"/>
      <c r="MBN66" s="67"/>
      <c r="MBO66" s="30"/>
      <c r="MBP66" s="30"/>
      <c r="MBQ66" s="43"/>
      <c r="MBR66" s="30"/>
      <c r="MBS66" s="66"/>
      <c r="MBT66" s="67"/>
      <c r="MBU66" s="30"/>
      <c r="MBV66" s="30"/>
      <c r="MBW66" s="43"/>
      <c r="MBX66" s="30"/>
      <c r="MBY66" s="66"/>
      <c r="MBZ66" s="67"/>
      <c r="MCA66" s="30"/>
      <c r="MCB66" s="30"/>
      <c r="MCC66" s="43"/>
      <c r="MCD66" s="30"/>
      <c r="MCE66" s="66"/>
      <c r="MCF66" s="67"/>
      <c r="MCG66" s="30"/>
      <c r="MCH66" s="30"/>
      <c r="MCI66" s="43"/>
      <c r="MCJ66" s="30"/>
      <c r="MCK66" s="66"/>
      <c r="MCL66" s="67"/>
      <c r="MCM66" s="30"/>
      <c r="MCN66" s="30"/>
      <c r="MCO66" s="43"/>
      <c r="MCP66" s="30"/>
      <c r="MCQ66" s="66"/>
      <c r="MCR66" s="67"/>
      <c r="MCS66" s="30"/>
      <c r="MCT66" s="30"/>
      <c r="MCU66" s="43"/>
      <c r="MCV66" s="30"/>
      <c r="MCW66" s="66"/>
      <c r="MCX66" s="67"/>
      <c r="MCY66" s="30"/>
      <c r="MCZ66" s="30"/>
      <c r="MDA66" s="43"/>
      <c r="MDB66" s="30"/>
      <c r="MDC66" s="66"/>
      <c r="MDD66" s="67"/>
      <c r="MDE66" s="30"/>
      <c r="MDF66" s="30"/>
      <c r="MDG66" s="43"/>
      <c r="MDH66" s="30"/>
      <c r="MDI66" s="66"/>
      <c r="MDJ66" s="67"/>
      <c r="MDK66" s="30"/>
      <c r="MDL66" s="30"/>
      <c r="MDM66" s="43"/>
      <c r="MDN66" s="30"/>
      <c r="MDO66" s="66"/>
      <c r="MDP66" s="67"/>
      <c r="MDQ66" s="30"/>
      <c r="MDR66" s="30"/>
      <c r="MDS66" s="43"/>
      <c r="MDT66" s="30"/>
      <c r="MDU66" s="66"/>
      <c r="MDV66" s="67"/>
      <c r="MDW66" s="30"/>
      <c r="MDX66" s="30"/>
      <c r="MDY66" s="43"/>
      <c r="MDZ66" s="30"/>
      <c r="MEA66" s="66"/>
      <c r="MEB66" s="67"/>
      <c r="MEC66" s="30"/>
      <c r="MED66" s="30"/>
      <c r="MEE66" s="43"/>
      <c r="MEF66" s="30"/>
      <c r="MEG66" s="66"/>
      <c r="MEH66" s="67"/>
      <c r="MEI66" s="30"/>
      <c r="MEJ66" s="30"/>
      <c r="MEK66" s="43"/>
      <c r="MEL66" s="30"/>
      <c r="MEM66" s="66"/>
      <c r="MEN66" s="67"/>
      <c r="MEO66" s="30"/>
      <c r="MEP66" s="30"/>
      <c r="MEQ66" s="43"/>
      <c r="MER66" s="30"/>
      <c r="MES66" s="66"/>
      <c r="MET66" s="67"/>
      <c r="MEU66" s="30"/>
      <c r="MEV66" s="30"/>
      <c r="MEW66" s="43"/>
      <c r="MEX66" s="30"/>
      <c r="MEY66" s="66"/>
      <c r="MEZ66" s="67"/>
      <c r="MFA66" s="30"/>
      <c r="MFB66" s="30"/>
      <c r="MFC66" s="43"/>
      <c r="MFD66" s="30"/>
      <c r="MFE66" s="66"/>
      <c r="MFF66" s="67"/>
      <c r="MFG66" s="30"/>
      <c r="MFH66" s="30"/>
      <c r="MFI66" s="43"/>
      <c r="MFJ66" s="30"/>
      <c r="MFK66" s="66"/>
      <c r="MFL66" s="67"/>
      <c r="MFM66" s="30"/>
      <c r="MFN66" s="30"/>
      <c r="MFO66" s="43"/>
      <c r="MFP66" s="30"/>
      <c r="MFQ66" s="66"/>
      <c r="MFR66" s="67"/>
      <c r="MFS66" s="30"/>
      <c r="MFT66" s="30"/>
      <c r="MFU66" s="43"/>
      <c r="MFV66" s="30"/>
      <c r="MFW66" s="66"/>
      <c r="MFX66" s="67"/>
      <c r="MFY66" s="30"/>
      <c r="MFZ66" s="30"/>
      <c r="MGA66" s="43"/>
      <c r="MGB66" s="30"/>
      <c r="MGC66" s="66"/>
      <c r="MGD66" s="67"/>
      <c r="MGE66" s="30"/>
      <c r="MGF66" s="30"/>
      <c r="MGG66" s="43"/>
      <c r="MGH66" s="30"/>
      <c r="MGI66" s="66"/>
      <c r="MGJ66" s="67"/>
      <c r="MGK66" s="30"/>
      <c r="MGL66" s="30"/>
      <c r="MGM66" s="43"/>
      <c r="MGN66" s="30"/>
      <c r="MGO66" s="66"/>
      <c r="MGP66" s="67"/>
      <c r="MGQ66" s="30"/>
      <c r="MGR66" s="30"/>
      <c r="MGS66" s="43"/>
      <c r="MGT66" s="30"/>
      <c r="MGU66" s="66"/>
      <c r="MGV66" s="67"/>
      <c r="MGW66" s="30"/>
      <c r="MGX66" s="30"/>
      <c r="MGY66" s="43"/>
      <c r="MGZ66" s="30"/>
      <c r="MHA66" s="66"/>
      <c r="MHB66" s="67"/>
      <c r="MHC66" s="30"/>
      <c r="MHD66" s="30"/>
      <c r="MHE66" s="43"/>
      <c r="MHF66" s="30"/>
      <c r="MHG66" s="66"/>
      <c r="MHH66" s="67"/>
      <c r="MHI66" s="30"/>
      <c r="MHJ66" s="30"/>
      <c r="MHK66" s="43"/>
      <c r="MHL66" s="30"/>
      <c r="MHM66" s="66"/>
      <c r="MHN66" s="67"/>
      <c r="MHO66" s="30"/>
      <c r="MHP66" s="30"/>
      <c r="MHQ66" s="43"/>
      <c r="MHR66" s="30"/>
      <c r="MHS66" s="66"/>
      <c r="MHT66" s="67"/>
      <c r="MHU66" s="30"/>
      <c r="MHV66" s="30"/>
      <c r="MHW66" s="43"/>
      <c r="MHX66" s="30"/>
      <c r="MHY66" s="66"/>
      <c r="MHZ66" s="67"/>
      <c r="MIA66" s="30"/>
      <c r="MIB66" s="30"/>
      <c r="MIC66" s="43"/>
      <c r="MID66" s="30"/>
      <c r="MIE66" s="66"/>
      <c r="MIF66" s="67"/>
      <c r="MIG66" s="30"/>
      <c r="MIH66" s="30"/>
      <c r="MII66" s="43"/>
      <c r="MIJ66" s="30"/>
      <c r="MIK66" s="66"/>
      <c r="MIL66" s="67"/>
      <c r="MIM66" s="30"/>
      <c r="MIN66" s="30"/>
      <c r="MIO66" s="43"/>
      <c r="MIP66" s="30"/>
      <c r="MIQ66" s="66"/>
      <c r="MIR66" s="67"/>
      <c r="MIS66" s="30"/>
      <c r="MIT66" s="30"/>
      <c r="MIU66" s="43"/>
      <c r="MIV66" s="30"/>
      <c r="MIW66" s="66"/>
      <c r="MIX66" s="67"/>
      <c r="MIY66" s="30"/>
      <c r="MIZ66" s="30"/>
      <c r="MJA66" s="43"/>
      <c r="MJB66" s="30"/>
      <c r="MJC66" s="66"/>
      <c r="MJD66" s="67"/>
      <c r="MJE66" s="30"/>
      <c r="MJF66" s="30"/>
      <c r="MJG66" s="43"/>
      <c r="MJH66" s="30"/>
      <c r="MJI66" s="66"/>
      <c r="MJJ66" s="67"/>
      <c r="MJK66" s="30"/>
      <c r="MJL66" s="30"/>
      <c r="MJM66" s="43"/>
      <c r="MJN66" s="30"/>
      <c r="MJO66" s="66"/>
      <c r="MJP66" s="67"/>
      <c r="MJQ66" s="30"/>
      <c r="MJR66" s="30"/>
      <c r="MJS66" s="43"/>
      <c r="MJT66" s="30"/>
      <c r="MJU66" s="66"/>
      <c r="MJV66" s="67"/>
      <c r="MJW66" s="30"/>
      <c r="MJX66" s="30"/>
      <c r="MJY66" s="43"/>
      <c r="MJZ66" s="30"/>
      <c r="MKA66" s="66"/>
      <c r="MKB66" s="67"/>
      <c r="MKC66" s="30"/>
      <c r="MKD66" s="30"/>
      <c r="MKE66" s="43"/>
      <c r="MKF66" s="30"/>
      <c r="MKG66" s="66"/>
      <c r="MKH66" s="67"/>
      <c r="MKI66" s="30"/>
      <c r="MKJ66" s="30"/>
      <c r="MKK66" s="43"/>
      <c r="MKL66" s="30"/>
      <c r="MKM66" s="66"/>
      <c r="MKN66" s="67"/>
      <c r="MKO66" s="30"/>
      <c r="MKP66" s="30"/>
      <c r="MKQ66" s="43"/>
      <c r="MKR66" s="30"/>
      <c r="MKS66" s="66"/>
      <c r="MKT66" s="67"/>
      <c r="MKU66" s="30"/>
      <c r="MKV66" s="30"/>
      <c r="MKW66" s="43"/>
      <c r="MKX66" s="30"/>
      <c r="MKY66" s="66"/>
      <c r="MKZ66" s="67"/>
      <c r="MLA66" s="30"/>
      <c r="MLB66" s="30"/>
      <c r="MLC66" s="43"/>
      <c r="MLD66" s="30"/>
      <c r="MLE66" s="66"/>
      <c r="MLF66" s="67"/>
      <c r="MLG66" s="30"/>
      <c r="MLH66" s="30"/>
      <c r="MLI66" s="43"/>
      <c r="MLJ66" s="30"/>
      <c r="MLK66" s="66"/>
      <c r="MLL66" s="67"/>
      <c r="MLM66" s="30"/>
      <c r="MLN66" s="30"/>
      <c r="MLO66" s="43"/>
      <c r="MLP66" s="30"/>
      <c r="MLQ66" s="66"/>
      <c r="MLR66" s="67"/>
      <c r="MLS66" s="30"/>
      <c r="MLT66" s="30"/>
      <c r="MLU66" s="43"/>
      <c r="MLV66" s="30"/>
      <c r="MLW66" s="66"/>
      <c r="MLX66" s="67"/>
      <c r="MLY66" s="30"/>
      <c r="MLZ66" s="30"/>
      <c r="MMA66" s="43"/>
      <c r="MMB66" s="30"/>
      <c r="MMC66" s="66"/>
      <c r="MMD66" s="67"/>
      <c r="MME66" s="30"/>
      <c r="MMF66" s="30"/>
      <c r="MMG66" s="43"/>
      <c r="MMH66" s="30"/>
      <c r="MMI66" s="66"/>
      <c r="MMJ66" s="67"/>
      <c r="MMK66" s="30"/>
      <c r="MML66" s="30"/>
      <c r="MMM66" s="43"/>
      <c r="MMN66" s="30"/>
      <c r="MMO66" s="66"/>
      <c r="MMP66" s="67"/>
      <c r="MMQ66" s="30"/>
      <c r="MMR66" s="30"/>
      <c r="MMS66" s="43"/>
      <c r="MMT66" s="30"/>
      <c r="MMU66" s="66"/>
      <c r="MMV66" s="67"/>
      <c r="MMW66" s="30"/>
      <c r="MMX66" s="30"/>
      <c r="MMY66" s="43"/>
      <c r="MMZ66" s="30"/>
      <c r="MNA66" s="66"/>
      <c r="MNB66" s="67"/>
      <c r="MNC66" s="30"/>
      <c r="MND66" s="30"/>
      <c r="MNE66" s="43"/>
      <c r="MNF66" s="30"/>
      <c r="MNG66" s="66"/>
      <c r="MNH66" s="67"/>
      <c r="MNI66" s="30"/>
      <c r="MNJ66" s="30"/>
      <c r="MNK66" s="43"/>
      <c r="MNL66" s="30"/>
      <c r="MNM66" s="66"/>
      <c r="MNN66" s="67"/>
      <c r="MNO66" s="30"/>
      <c r="MNP66" s="30"/>
      <c r="MNQ66" s="43"/>
      <c r="MNR66" s="30"/>
      <c r="MNS66" s="66"/>
      <c r="MNT66" s="67"/>
      <c r="MNU66" s="30"/>
      <c r="MNV66" s="30"/>
      <c r="MNW66" s="43"/>
      <c r="MNX66" s="30"/>
      <c r="MNY66" s="66"/>
      <c r="MNZ66" s="67"/>
      <c r="MOA66" s="30"/>
      <c r="MOB66" s="30"/>
      <c r="MOC66" s="43"/>
      <c r="MOD66" s="30"/>
      <c r="MOE66" s="66"/>
      <c r="MOF66" s="67"/>
      <c r="MOG66" s="30"/>
      <c r="MOH66" s="30"/>
      <c r="MOI66" s="43"/>
      <c r="MOJ66" s="30"/>
      <c r="MOK66" s="66"/>
      <c r="MOL66" s="67"/>
      <c r="MOM66" s="30"/>
      <c r="MON66" s="30"/>
      <c r="MOO66" s="43"/>
      <c r="MOP66" s="30"/>
      <c r="MOQ66" s="66"/>
      <c r="MOR66" s="67"/>
      <c r="MOS66" s="30"/>
      <c r="MOT66" s="30"/>
      <c r="MOU66" s="43"/>
      <c r="MOV66" s="30"/>
      <c r="MOW66" s="66"/>
      <c r="MOX66" s="67"/>
      <c r="MOY66" s="30"/>
      <c r="MOZ66" s="30"/>
      <c r="MPA66" s="43"/>
      <c r="MPB66" s="30"/>
      <c r="MPC66" s="66"/>
      <c r="MPD66" s="67"/>
      <c r="MPE66" s="30"/>
      <c r="MPF66" s="30"/>
      <c r="MPG66" s="43"/>
      <c r="MPH66" s="30"/>
      <c r="MPI66" s="66"/>
      <c r="MPJ66" s="67"/>
      <c r="MPK66" s="30"/>
      <c r="MPL66" s="30"/>
      <c r="MPM66" s="43"/>
      <c r="MPN66" s="30"/>
      <c r="MPO66" s="66"/>
      <c r="MPP66" s="67"/>
      <c r="MPQ66" s="30"/>
      <c r="MPR66" s="30"/>
      <c r="MPS66" s="43"/>
      <c r="MPT66" s="30"/>
      <c r="MPU66" s="66"/>
      <c r="MPV66" s="67"/>
      <c r="MPW66" s="30"/>
      <c r="MPX66" s="30"/>
      <c r="MPY66" s="43"/>
      <c r="MPZ66" s="30"/>
      <c r="MQA66" s="66"/>
      <c r="MQB66" s="67"/>
      <c r="MQC66" s="30"/>
      <c r="MQD66" s="30"/>
      <c r="MQE66" s="43"/>
      <c r="MQF66" s="30"/>
      <c r="MQG66" s="66"/>
      <c r="MQH66" s="67"/>
      <c r="MQI66" s="30"/>
      <c r="MQJ66" s="30"/>
      <c r="MQK66" s="43"/>
      <c r="MQL66" s="30"/>
      <c r="MQM66" s="66"/>
      <c r="MQN66" s="67"/>
      <c r="MQO66" s="30"/>
      <c r="MQP66" s="30"/>
      <c r="MQQ66" s="43"/>
      <c r="MQR66" s="30"/>
      <c r="MQS66" s="66"/>
      <c r="MQT66" s="67"/>
      <c r="MQU66" s="30"/>
      <c r="MQV66" s="30"/>
      <c r="MQW66" s="43"/>
      <c r="MQX66" s="30"/>
      <c r="MQY66" s="66"/>
      <c r="MQZ66" s="67"/>
      <c r="MRA66" s="30"/>
      <c r="MRB66" s="30"/>
      <c r="MRC66" s="43"/>
      <c r="MRD66" s="30"/>
      <c r="MRE66" s="66"/>
      <c r="MRF66" s="67"/>
      <c r="MRG66" s="30"/>
      <c r="MRH66" s="30"/>
      <c r="MRI66" s="43"/>
      <c r="MRJ66" s="30"/>
      <c r="MRK66" s="66"/>
      <c r="MRL66" s="67"/>
      <c r="MRM66" s="30"/>
      <c r="MRN66" s="30"/>
      <c r="MRO66" s="43"/>
      <c r="MRP66" s="30"/>
      <c r="MRQ66" s="66"/>
      <c r="MRR66" s="67"/>
      <c r="MRS66" s="30"/>
      <c r="MRT66" s="30"/>
      <c r="MRU66" s="43"/>
      <c r="MRV66" s="30"/>
      <c r="MRW66" s="66"/>
      <c r="MRX66" s="67"/>
      <c r="MRY66" s="30"/>
      <c r="MRZ66" s="30"/>
      <c r="MSA66" s="43"/>
      <c r="MSB66" s="30"/>
      <c r="MSC66" s="66"/>
      <c r="MSD66" s="67"/>
      <c r="MSE66" s="30"/>
      <c r="MSF66" s="30"/>
      <c r="MSG66" s="43"/>
      <c r="MSH66" s="30"/>
      <c r="MSI66" s="66"/>
      <c r="MSJ66" s="67"/>
      <c r="MSK66" s="30"/>
      <c r="MSL66" s="30"/>
      <c r="MSM66" s="43"/>
      <c r="MSN66" s="30"/>
      <c r="MSO66" s="66"/>
      <c r="MSP66" s="67"/>
      <c r="MSQ66" s="30"/>
      <c r="MSR66" s="30"/>
      <c r="MSS66" s="43"/>
      <c r="MST66" s="30"/>
      <c r="MSU66" s="66"/>
      <c r="MSV66" s="67"/>
      <c r="MSW66" s="30"/>
      <c r="MSX66" s="30"/>
      <c r="MSY66" s="43"/>
      <c r="MSZ66" s="30"/>
      <c r="MTA66" s="66"/>
      <c r="MTB66" s="67"/>
      <c r="MTC66" s="30"/>
      <c r="MTD66" s="30"/>
      <c r="MTE66" s="43"/>
      <c r="MTF66" s="30"/>
      <c r="MTG66" s="66"/>
      <c r="MTH66" s="67"/>
      <c r="MTI66" s="30"/>
      <c r="MTJ66" s="30"/>
      <c r="MTK66" s="43"/>
      <c r="MTL66" s="30"/>
      <c r="MTM66" s="66"/>
      <c r="MTN66" s="67"/>
      <c r="MTO66" s="30"/>
      <c r="MTP66" s="30"/>
      <c r="MTQ66" s="43"/>
      <c r="MTR66" s="30"/>
      <c r="MTS66" s="66"/>
      <c r="MTT66" s="67"/>
      <c r="MTU66" s="30"/>
      <c r="MTV66" s="30"/>
      <c r="MTW66" s="43"/>
      <c r="MTX66" s="30"/>
      <c r="MTY66" s="66"/>
      <c r="MTZ66" s="67"/>
      <c r="MUA66" s="30"/>
      <c r="MUB66" s="30"/>
      <c r="MUC66" s="43"/>
      <c r="MUD66" s="30"/>
      <c r="MUE66" s="66"/>
      <c r="MUF66" s="67"/>
      <c r="MUG66" s="30"/>
      <c r="MUH66" s="30"/>
      <c r="MUI66" s="43"/>
      <c r="MUJ66" s="30"/>
      <c r="MUK66" s="66"/>
      <c r="MUL66" s="67"/>
      <c r="MUM66" s="30"/>
      <c r="MUN66" s="30"/>
      <c r="MUO66" s="43"/>
      <c r="MUP66" s="30"/>
      <c r="MUQ66" s="66"/>
      <c r="MUR66" s="67"/>
      <c r="MUS66" s="30"/>
      <c r="MUT66" s="30"/>
      <c r="MUU66" s="43"/>
      <c r="MUV66" s="30"/>
      <c r="MUW66" s="66"/>
      <c r="MUX66" s="67"/>
      <c r="MUY66" s="30"/>
      <c r="MUZ66" s="30"/>
      <c r="MVA66" s="43"/>
      <c r="MVB66" s="30"/>
      <c r="MVC66" s="66"/>
      <c r="MVD66" s="67"/>
      <c r="MVE66" s="30"/>
      <c r="MVF66" s="30"/>
      <c r="MVG66" s="43"/>
      <c r="MVH66" s="30"/>
      <c r="MVI66" s="66"/>
      <c r="MVJ66" s="67"/>
      <c r="MVK66" s="30"/>
      <c r="MVL66" s="30"/>
      <c r="MVM66" s="43"/>
      <c r="MVN66" s="30"/>
      <c r="MVO66" s="66"/>
      <c r="MVP66" s="67"/>
      <c r="MVQ66" s="30"/>
      <c r="MVR66" s="30"/>
      <c r="MVS66" s="43"/>
      <c r="MVT66" s="30"/>
      <c r="MVU66" s="66"/>
      <c r="MVV66" s="67"/>
      <c r="MVW66" s="30"/>
      <c r="MVX66" s="30"/>
      <c r="MVY66" s="43"/>
      <c r="MVZ66" s="30"/>
      <c r="MWA66" s="66"/>
      <c r="MWB66" s="67"/>
      <c r="MWC66" s="30"/>
      <c r="MWD66" s="30"/>
      <c r="MWE66" s="43"/>
      <c r="MWF66" s="30"/>
      <c r="MWG66" s="66"/>
      <c r="MWH66" s="67"/>
      <c r="MWI66" s="30"/>
      <c r="MWJ66" s="30"/>
      <c r="MWK66" s="43"/>
      <c r="MWL66" s="30"/>
      <c r="MWM66" s="66"/>
      <c r="MWN66" s="67"/>
      <c r="MWO66" s="30"/>
      <c r="MWP66" s="30"/>
      <c r="MWQ66" s="43"/>
      <c r="MWR66" s="30"/>
      <c r="MWS66" s="66"/>
      <c r="MWT66" s="67"/>
      <c r="MWU66" s="30"/>
      <c r="MWV66" s="30"/>
      <c r="MWW66" s="43"/>
      <c r="MWX66" s="30"/>
      <c r="MWY66" s="66"/>
      <c r="MWZ66" s="67"/>
      <c r="MXA66" s="30"/>
      <c r="MXB66" s="30"/>
      <c r="MXC66" s="43"/>
      <c r="MXD66" s="30"/>
      <c r="MXE66" s="66"/>
      <c r="MXF66" s="67"/>
      <c r="MXG66" s="30"/>
      <c r="MXH66" s="30"/>
      <c r="MXI66" s="43"/>
      <c r="MXJ66" s="30"/>
      <c r="MXK66" s="66"/>
      <c r="MXL66" s="67"/>
      <c r="MXM66" s="30"/>
      <c r="MXN66" s="30"/>
      <c r="MXO66" s="43"/>
      <c r="MXP66" s="30"/>
      <c r="MXQ66" s="66"/>
      <c r="MXR66" s="67"/>
      <c r="MXS66" s="30"/>
      <c r="MXT66" s="30"/>
      <c r="MXU66" s="43"/>
      <c r="MXV66" s="30"/>
      <c r="MXW66" s="66"/>
      <c r="MXX66" s="67"/>
      <c r="MXY66" s="30"/>
      <c r="MXZ66" s="30"/>
      <c r="MYA66" s="43"/>
      <c r="MYB66" s="30"/>
      <c r="MYC66" s="66"/>
      <c r="MYD66" s="67"/>
      <c r="MYE66" s="30"/>
      <c r="MYF66" s="30"/>
      <c r="MYG66" s="43"/>
      <c r="MYH66" s="30"/>
      <c r="MYI66" s="66"/>
      <c r="MYJ66" s="67"/>
      <c r="MYK66" s="30"/>
      <c r="MYL66" s="30"/>
      <c r="MYM66" s="43"/>
      <c r="MYN66" s="30"/>
      <c r="MYO66" s="66"/>
      <c r="MYP66" s="67"/>
      <c r="MYQ66" s="30"/>
      <c r="MYR66" s="30"/>
      <c r="MYS66" s="43"/>
      <c r="MYT66" s="30"/>
      <c r="MYU66" s="66"/>
      <c r="MYV66" s="67"/>
      <c r="MYW66" s="30"/>
      <c r="MYX66" s="30"/>
      <c r="MYY66" s="43"/>
      <c r="MYZ66" s="30"/>
      <c r="MZA66" s="66"/>
      <c r="MZB66" s="67"/>
      <c r="MZC66" s="30"/>
      <c r="MZD66" s="30"/>
      <c r="MZE66" s="43"/>
      <c r="MZF66" s="30"/>
      <c r="MZG66" s="66"/>
      <c r="MZH66" s="67"/>
      <c r="MZI66" s="30"/>
      <c r="MZJ66" s="30"/>
      <c r="MZK66" s="43"/>
      <c r="MZL66" s="30"/>
      <c r="MZM66" s="66"/>
      <c r="MZN66" s="67"/>
      <c r="MZO66" s="30"/>
      <c r="MZP66" s="30"/>
      <c r="MZQ66" s="43"/>
      <c r="MZR66" s="30"/>
      <c r="MZS66" s="66"/>
      <c r="MZT66" s="67"/>
      <c r="MZU66" s="30"/>
      <c r="MZV66" s="30"/>
      <c r="MZW66" s="43"/>
      <c r="MZX66" s="30"/>
      <c r="MZY66" s="66"/>
      <c r="MZZ66" s="67"/>
      <c r="NAA66" s="30"/>
      <c r="NAB66" s="30"/>
      <c r="NAC66" s="43"/>
      <c r="NAD66" s="30"/>
      <c r="NAE66" s="66"/>
      <c r="NAF66" s="67"/>
      <c r="NAG66" s="30"/>
      <c r="NAH66" s="30"/>
      <c r="NAI66" s="43"/>
      <c r="NAJ66" s="30"/>
      <c r="NAK66" s="66"/>
      <c r="NAL66" s="67"/>
      <c r="NAM66" s="30"/>
      <c r="NAN66" s="30"/>
      <c r="NAO66" s="43"/>
      <c r="NAP66" s="30"/>
      <c r="NAQ66" s="66"/>
      <c r="NAR66" s="67"/>
      <c r="NAS66" s="30"/>
      <c r="NAT66" s="30"/>
      <c r="NAU66" s="43"/>
      <c r="NAV66" s="30"/>
      <c r="NAW66" s="66"/>
      <c r="NAX66" s="67"/>
      <c r="NAY66" s="30"/>
      <c r="NAZ66" s="30"/>
      <c r="NBA66" s="43"/>
      <c r="NBB66" s="30"/>
      <c r="NBC66" s="66"/>
      <c r="NBD66" s="67"/>
      <c r="NBE66" s="30"/>
      <c r="NBF66" s="30"/>
      <c r="NBG66" s="43"/>
      <c r="NBH66" s="30"/>
      <c r="NBI66" s="66"/>
      <c r="NBJ66" s="67"/>
      <c r="NBK66" s="30"/>
      <c r="NBL66" s="30"/>
      <c r="NBM66" s="43"/>
      <c r="NBN66" s="30"/>
      <c r="NBO66" s="66"/>
      <c r="NBP66" s="67"/>
      <c r="NBQ66" s="30"/>
      <c r="NBR66" s="30"/>
      <c r="NBS66" s="43"/>
      <c r="NBT66" s="30"/>
      <c r="NBU66" s="66"/>
      <c r="NBV66" s="67"/>
      <c r="NBW66" s="30"/>
      <c r="NBX66" s="30"/>
      <c r="NBY66" s="43"/>
      <c r="NBZ66" s="30"/>
      <c r="NCA66" s="66"/>
      <c r="NCB66" s="67"/>
      <c r="NCC66" s="30"/>
      <c r="NCD66" s="30"/>
      <c r="NCE66" s="43"/>
      <c r="NCF66" s="30"/>
      <c r="NCG66" s="66"/>
      <c r="NCH66" s="67"/>
      <c r="NCI66" s="30"/>
      <c r="NCJ66" s="30"/>
      <c r="NCK66" s="43"/>
      <c r="NCL66" s="30"/>
      <c r="NCM66" s="66"/>
      <c r="NCN66" s="67"/>
      <c r="NCO66" s="30"/>
      <c r="NCP66" s="30"/>
      <c r="NCQ66" s="43"/>
      <c r="NCR66" s="30"/>
      <c r="NCS66" s="66"/>
      <c r="NCT66" s="67"/>
      <c r="NCU66" s="30"/>
      <c r="NCV66" s="30"/>
      <c r="NCW66" s="43"/>
      <c r="NCX66" s="30"/>
      <c r="NCY66" s="66"/>
      <c r="NCZ66" s="67"/>
      <c r="NDA66" s="30"/>
      <c r="NDB66" s="30"/>
      <c r="NDC66" s="43"/>
      <c r="NDD66" s="30"/>
      <c r="NDE66" s="66"/>
      <c r="NDF66" s="67"/>
      <c r="NDG66" s="30"/>
      <c r="NDH66" s="30"/>
      <c r="NDI66" s="43"/>
      <c r="NDJ66" s="30"/>
      <c r="NDK66" s="66"/>
      <c r="NDL66" s="67"/>
      <c r="NDM66" s="30"/>
      <c r="NDN66" s="30"/>
      <c r="NDO66" s="43"/>
      <c r="NDP66" s="30"/>
      <c r="NDQ66" s="66"/>
      <c r="NDR66" s="67"/>
      <c r="NDS66" s="30"/>
      <c r="NDT66" s="30"/>
      <c r="NDU66" s="43"/>
      <c r="NDV66" s="30"/>
      <c r="NDW66" s="66"/>
      <c r="NDX66" s="67"/>
      <c r="NDY66" s="30"/>
      <c r="NDZ66" s="30"/>
      <c r="NEA66" s="43"/>
      <c r="NEB66" s="30"/>
      <c r="NEC66" s="66"/>
      <c r="NED66" s="67"/>
      <c r="NEE66" s="30"/>
      <c r="NEF66" s="30"/>
      <c r="NEG66" s="43"/>
      <c r="NEH66" s="30"/>
      <c r="NEI66" s="66"/>
      <c r="NEJ66" s="67"/>
      <c r="NEK66" s="30"/>
      <c r="NEL66" s="30"/>
      <c r="NEM66" s="43"/>
      <c r="NEN66" s="30"/>
      <c r="NEO66" s="66"/>
      <c r="NEP66" s="67"/>
      <c r="NEQ66" s="30"/>
      <c r="NER66" s="30"/>
      <c r="NES66" s="43"/>
      <c r="NET66" s="30"/>
      <c r="NEU66" s="66"/>
      <c r="NEV66" s="67"/>
      <c r="NEW66" s="30"/>
      <c r="NEX66" s="30"/>
      <c r="NEY66" s="43"/>
      <c r="NEZ66" s="30"/>
      <c r="NFA66" s="66"/>
      <c r="NFB66" s="67"/>
      <c r="NFC66" s="30"/>
      <c r="NFD66" s="30"/>
      <c r="NFE66" s="43"/>
      <c r="NFF66" s="30"/>
      <c r="NFG66" s="66"/>
      <c r="NFH66" s="67"/>
      <c r="NFI66" s="30"/>
      <c r="NFJ66" s="30"/>
      <c r="NFK66" s="43"/>
      <c r="NFL66" s="30"/>
      <c r="NFM66" s="66"/>
      <c r="NFN66" s="67"/>
      <c r="NFO66" s="30"/>
      <c r="NFP66" s="30"/>
      <c r="NFQ66" s="43"/>
      <c r="NFR66" s="30"/>
      <c r="NFS66" s="66"/>
      <c r="NFT66" s="67"/>
      <c r="NFU66" s="30"/>
      <c r="NFV66" s="30"/>
      <c r="NFW66" s="43"/>
      <c r="NFX66" s="30"/>
      <c r="NFY66" s="66"/>
      <c r="NFZ66" s="67"/>
      <c r="NGA66" s="30"/>
      <c r="NGB66" s="30"/>
      <c r="NGC66" s="43"/>
      <c r="NGD66" s="30"/>
      <c r="NGE66" s="66"/>
      <c r="NGF66" s="67"/>
      <c r="NGG66" s="30"/>
      <c r="NGH66" s="30"/>
      <c r="NGI66" s="43"/>
      <c r="NGJ66" s="30"/>
      <c r="NGK66" s="66"/>
      <c r="NGL66" s="67"/>
      <c r="NGM66" s="30"/>
      <c r="NGN66" s="30"/>
      <c r="NGO66" s="43"/>
      <c r="NGP66" s="30"/>
      <c r="NGQ66" s="66"/>
      <c r="NGR66" s="67"/>
      <c r="NGS66" s="30"/>
      <c r="NGT66" s="30"/>
      <c r="NGU66" s="43"/>
      <c r="NGV66" s="30"/>
      <c r="NGW66" s="66"/>
      <c r="NGX66" s="67"/>
      <c r="NGY66" s="30"/>
      <c r="NGZ66" s="30"/>
      <c r="NHA66" s="43"/>
      <c r="NHB66" s="30"/>
      <c r="NHC66" s="66"/>
      <c r="NHD66" s="67"/>
      <c r="NHE66" s="30"/>
      <c r="NHF66" s="30"/>
      <c r="NHG66" s="43"/>
      <c r="NHH66" s="30"/>
      <c r="NHI66" s="66"/>
      <c r="NHJ66" s="67"/>
      <c r="NHK66" s="30"/>
      <c r="NHL66" s="30"/>
      <c r="NHM66" s="43"/>
      <c r="NHN66" s="30"/>
      <c r="NHO66" s="66"/>
      <c r="NHP66" s="67"/>
      <c r="NHQ66" s="30"/>
      <c r="NHR66" s="30"/>
      <c r="NHS66" s="43"/>
      <c r="NHT66" s="30"/>
      <c r="NHU66" s="66"/>
      <c r="NHV66" s="67"/>
      <c r="NHW66" s="30"/>
      <c r="NHX66" s="30"/>
      <c r="NHY66" s="43"/>
      <c r="NHZ66" s="30"/>
      <c r="NIA66" s="66"/>
      <c r="NIB66" s="67"/>
      <c r="NIC66" s="30"/>
      <c r="NID66" s="30"/>
      <c r="NIE66" s="43"/>
      <c r="NIF66" s="30"/>
      <c r="NIG66" s="66"/>
      <c r="NIH66" s="67"/>
      <c r="NII66" s="30"/>
      <c r="NIJ66" s="30"/>
      <c r="NIK66" s="43"/>
      <c r="NIL66" s="30"/>
      <c r="NIM66" s="66"/>
      <c r="NIN66" s="67"/>
      <c r="NIO66" s="30"/>
      <c r="NIP66" s="30"/>
      <c r="NIQ66" s="43"/>
      <c r="NIR66" s="30"/>
      <c r="NIS66" s="66"/>
      <c r="NIT66" s="67"/>
      <c r="NIU66" s="30"/>
      <c r="NIV66" s="30"/>
      <c r="NIW66" s="43"/>
      <c r="NIX66" s="30"/>
      <c r="NIY66" s="66"/>
      <c r="NIZ66" s="67"/>
      <c r="NJA66" s="30"/>
      <c r="NJB66" s="30"/>
      <c r="NJC66" s="43"/>
      <c r="NJD66" s="30"/>
      <c r="NJE66" s="66"/>
      <c r="NJF66" s="67"/>
      <c r="NJG66" s="30"/>
      <c r="NJH66" s="30"/>
      <c r="NJI66" s="43"/>
      <c r="NJJ66" s="30"/>
      <c r="NJK66" s="66"/>
      <c r="NJL66" s="67"/>
      <c r="NJM66" s="30"/>
      <c r="NJN66" s="30"/>
      <c r="NJO66" s="43"/>
      <c r="NJP66" s="30"/>
      <c r="NJQ66" s="66"/>
      <c r="NJR66" s="67"/>
      <c r="NJS66" s="30"/>
      <c r="NJT66" s="30"/>
      <c r="NJU66" s="43"/>
      <c r="NJV66" s="30"/>
      <c r="NJW66" s="66"/>
      <c r="NJX66" s="67"/>
      <c r="NJY66" s="30"/>
      <c r="NJZ66" s="30"/>
      <c r="NKA66" s="43"/>
      <c r="NKB66" s="30"/>
      <c r="NKC66" s="66"/>
      <c r="NKD66" s="67"/>
      <c r="NKE66" s="30"/>
      <c r="NKF66" s="30"/>
      <c r="NKG66" s="43"/>
      <c r="NKH66" s="30"/>
      <c r="NKI66" s="66"/>
      <c r="NKJ66" s="67"/>
      <c r="NKK66" s="30"/>
      <c r="NKL66" s="30"/>
      <c r="NKM66" s="43"/>
      <c r="NKN66" s="30"/>
      <c r="NKO66" s="66"/>
      <c r="NKP66" s="67"/>
      <c r="NKQ66" s="30"/>
      <c r="NKR66" s="30"/>
      <c r="NKS66" s="43"/>
      <c r="NKT66" s="30"/>
      <c r="NKU66" s="66"/>
      <c r="NKV66" s="67"/>
      <c r="NKW66" s="30"/>
      <c r="NKX66" s="30"/>
      <c r="NKY66" s="43"/>
      <c r="NKZ66" s="30"/>
      <c r="NLA66" s="66"/>
      <c r="NLB66" s="67"/>
      <c r="NLC66" s="30"/>
      <c r="NLD66" s="30"/>
      <c r="NLE66" s="43"/>
      <c r="NLF66" s="30"/>
      <c r="NLG66" s="66"/>
      <c r="NLH66" s="67"/>
      <c r="NLI66" s="30"/>
      <c r="NLJ66" s="30"/>
      <c r="NLK66" s="43"/>
      <c r="NLL66" s="30"/>
      <c r="NLM66" s="66"/>
      <c r="NLN66" s="67"/>
      <c r="NLO66" s="30"/>
      <c r="NLP66" s="30"/>
      <c r="NLQ66" s="43"/>
      <c r="NLR66" s="30"/>
      <c r="NLS66" s="66"/>
      <c r="NLT66" s="67"/>
      <c r="NLU66" s="30"/>
      <c r="NLV66" s="30"/>
      <c r="NLW66" s="43"/>
      <c r="NLX66" s="30"/>
      <c r="NLY66" s="66"/>
      <c r="NLZ66" s="67"/>
      <c r="NMA66" s="30"/>
      <c r="NMB66" s="30"/>
      <c r="NMC66" s="43"/>
      <c r="NMD66" s="30"/>
      <c r="NME66" s="66"/>
      <c r="NMF66" s="67"/>
      <c r="NMG66" s="30"/>
      <c r="NMH66" s="30"/>
      <c r="NMI66" s="43"/>
      <c r="NMJ66" s="30"/>
      <c r="NMK66" s="66"/>
      <c r="NML66" s="67"/>
      <c r="NMM66" s="30"/>
      <c r="NMN66" s="30"/>
      <c r="NMO66" s="43"/>
      <c r="NMP66" s="30"/>
      <c r="NMQ66" s="66"/>
      <c r="NMR66" s="67"/>
      <c r="NMS66" s="30"/>
      <c r="NMT66" s="30"/>
      <c r="NMU66" s="43"/>
      <c r="NMV66" s="30"/>
      <c r="NMW66" s="66"/>
      <c r="NMX66" s="67"/>
      <c r="NMY66" s="30"/>
      <c r="NMZ66" s="30"/>
      <c r="NNA66" s="43"/>
      <c r="NNB66" s="30"/>
      <c r="NNC66" s="66"/>
      <c r="NND66" s="67"/>
      <c r="NNE66" s="30"/>
      <c r="NNF66" s="30"/>
      <c r="NNG66" s="43"/>
      <c r="NNH66" s="30"/>
      <c r="NNI66" s="66"/>
      <c r="NNJ66" s="67"/>
      <c r="NNK66" s="30"/>
      <c r="NNL66" s="30"/>
      <c r="NNM66" s="43"/>
      <c r="NNN66" s="30"/>
      <c r="NNO66" s="66"/>
      <c r="NNP66" s="67"/>
      <c r="NNQ66" s="30"/>
      <c r="NNR66" s="30"/>
      <c r="NNS66" s="43"/>
      <c r="NNT66" s="30"/>
      <c r="NNU66" s="66"/>
      <c r="NNV66" s="67"/>
      <c r="NNW66" s="30"/>
      <c r="NNX66" s="30"/>
      <c r="NNY66" s="43"/>
      <c r="NNZ66" s="30"/>
      <c r="NOA66" s="66"/>
      <c r="NOB66" s="67"/>
      <c r="NOC66" s="30"/>
      <c r="NOD66" s="30"/>
      <c r="NOE66" s="43"/>
      <c r="NOF66" s="30"/>
      <c r="NOG66" s="66"/>
      <c r="NOH66" s="67"/>
      <c r="NOI66" s="30"/>
      <c r="NOJ66" s="30"/>
      <c r="NOK66" s="43"/>
      <c r="NOL66" s="30"/>
      <c r="NOM66" s="66"/>
      <c r="NON66" s="67"/>
      <c r="NOO66" s="30"/>
      <c r="NOP66" s="30"/>
      <c r="NOQ66" s="43"/>
      <c r="NOR66" s="30"/>
      <c r="NOS66" s="66"/>
      <c r="NOT66" s="67"/>
      <c r="NOU66" s="30"/>
      <c r="NOV66" s="30"/>
      <c r="NOW66" s="43"/>
      <c r="NOX66" s="30"/>
      <c r="NOY66" s="66"/>
      <c r="NOZ66" s="67"/>
      <c r="NPA66" s="30"/>
      <c r="NPB66" s="30"/>
      <c r="NPC66" s="43"/>
      <c r="NPD66" s="30"/>
      <c r="NPE66" s="66"/>
      <c r="NPF66" s="67"/>
      <c r="NPG66" s="30"/>
      <c r="NPH66" s="30"/>
      <c r="NPI66" s="43"/>
      <c r="NPJ66" s="30"/>
      <c r="NPK66" s="66"/>
      <c r="NPL66" s="67"/>
      <c r="NPM66" s="30"/>
      <c r="NPN66" s="30"/>
      <c r="NPO66" s="43"/>
      <c r="NPP66" s="30"/>
      <c r="NPQ66" s="66"/>
      <c r="NPR66" s="67"/>
      <c r="NPS66" s="30"/>
      <c r="NPT66" s="30"/>
      <c r="NPU66" s="43"/>
      <c r="NPV66" s="30"/>
      <c r="NPW66" s="66"/>
      <c r="NPX66" s="67"/>
      <c r="NPY66" s="30"/>
      <c r="NPZ66" s="30"/>
      <c r="NQA66" s="43"/>
      <c r="NQB66" s="30"/>
      <c r="NQC66" s="66"/>
      <c r="NQD66" s="67"/>
      <c r="NQE66" s="30"/>
      <c r="NQF66" s="30"/>
      <c r="NQG66" s="43"/>
      <c r="NQH66" s="30"/>
      <c r="NQI66" s="66"/>
      <c r="NQJ66" s="67"/>
      <c r="NQK66" s="30"/>
      <c r="NQL66" s="30"/>
      <c r="NQM66" s="43"/>
      <c r="NQN66" s="30"/>
      <c r="NQO66" s="66"/>
      <c r="NQP66" s="67"/>
      <c r="NQQ66" s="30"/>
      <c r="NQR66" s="30"/>
      <c r="NQS66" s="43"/>
      <c r="NQT66" s="30"/>
      <c r="NQU66" s="66"/>
      <c r="NQV66" s="67"/>
      <c r="NQW66" s="30"/>
      <c r="NQX66" s="30"/>
      <c r="NQY66" s="43"/>
      <c r="NQZ66" s="30"/>
      <c r="NRA66" s="66"/>
      <c r="NRB66" s="67"/>
      <c r="NRC66" s="30"/>
      <c r="NRD66" s="30"/>
      <c r="NRE66" s="43"/>
      <c r="NRF66" s="30"/>
      <c r="NRG66" s="66"/>
      <c r="NRH66" s="67"/>
      <c r="NRI66" s="30"/>
      <c r="NRJ66" s="30"/>
      <c r="NRK66" s="43"/>
      <c r="NRL66" s="30"/>
      <c r="NRM66" s="66"/>
      <c r="NRN66" s="67"/>
      <c r="NRO66" s="30"/>
      <c r="NRP66" s="30"/>
      <c r="NRQ66" s="43"/>
      <c r="NRR66" s="30"/>
      <c r="NRS66" s="66"/>
      <c r="NRT66" s="67"/>
      <c r="NRU66" s="30"/>
      <c r="NRV66" s="30"/>
      <c r="NRW66" s="43"/>
      <c r="NRX66" s="30"/>
      <c r="NRY66" s="66"/>
      <c r="NRZ66" s="67"/>
      <c r="NSA66" s="30"/>
      <c r="NSB66" s="30"/>
      <c r="NSC66" s="43"/>
      <c r="NSD66" s="30"/>
      <c r="NSE66" s="66"/>
      <c r="NSF66" s="67"/>
      <c r="NSG66" s="30"/>
      <c r="NSH66" s="30"/>
      <c r="NSI66" s="43"/>
      <c r="NSJ66" s="30"/>
      <c r="NSK66" s="66"/>
      <c r="NSL66" s="67"/>
      <c r="NSM66" s="30"/>
      <c r="NSN66" s="30"/>
      <c r="NSO66" s="43"/>
      <c r="NSP66" s="30"/>
      <c r="NSQ66" s="66"/>
      <c r="NSR66" s="67"/>
      <c r="NSS66" s="30"/>
      <c r="NST66" s="30"/>
      <c r="NSU66" s="43"/>
      <c r="NSV66" s="30"/>
      <c r="NSW66" s="66"/>
      <c r="NSX66" s="67"/>
      <c r="NSY66" s="30"/>
      <c r="NSZ66" s="30"/>
      <c r="NTA66" s="43"/>
      <c r="NTB66" s="30"/>
      <c r="NTC66" s="66"/>
      <c r="NTD66" s="67"/>
      <c r="NTE66" s="30"/>
      <c r="NTF66" s="30"/>
      <c r="NTG66" s="43"/>
      <c r="NTH66" s="30"/>
      <c r="NTI66" s="66"/>
      <c r="NTJ66" s="67"/>
      <c r="NTK66" s="30"/>
      <c r="NTL66" s="30"/>
      <c r="NTM66" s="43"/>
      <c r="NTN66" s="30"/>
      <c r="NTO66" s="66"/>
      <c r="NTP66" s="67"/>
      <c r="NTQ66" s="30"/>
      <c r="NTR66" s="30"/>
      <c r="NTS66" s="43"/>
      <c r="NTT66" s="30"/>
      <c r="NTU66" s="66"/>
      <c r="NTV66" s="67"/>
      <c r="NTW66" s="30"/>
      <c r="NTX66" s="30"/>
      <c r="NTY66" s="43"/>
      <c r="NTZ66" s="30"/>
      <c r="NUA66" s="66"/>
      <c r="NUB66" s="67"/>
      <c r="NUC66" s="30"/>
      <c r="NUD66" s="30"/>
      <c r="NUE66" s="43"/>
      <c r="NUF66" s="30"/>
      <c r="NUG66" s="66"/>
      <c r="NUH66" s="67"/>
      <c r="NUI66" s="30"/>
      <c r="NUJ66" s="30"/>
      <c r="NUK66" s="43"/>
      <c r="NUL66" s="30"/>
      <c r="NUM66" s="66"/>
      <c r="NUN66" s="67"/>
      <c r="NUO66" s="30"/>
      <c r="NUP66" s="30"/>
      <c r="NUQ66" s="43"/>
      <c r="NUR66" s="30"/>
      <c r="NUS66" s="66"/>
      <c r="NUT66" s="67"/>
      <c r="NUU66" s="30"/>
      <c r="NUV66" s="30"/>
      <c r="NUW66" s="43"/>
      <c r="NUX66" s="30"/>
      <c r="NUY66" s="66"/>
      <c r="NUZ66" s="67"/>
      <c r="NVA66" s="30"/>
      <c r="NVB66" s="30"/>
      <c r="NVC66" s="43"/>
      <c r="NVD66" s="30"/>
      <c r="NVE66" s="66"/>
      <c r="NVF66" s="67"/>
      <c r="NVG66" s="30"/>
      <c r="NVH66" s="30"/>
      <c r="NVI66" s="43"/>
      <c r="NVJ66" s="30"/>
      <c r="NVK66" s="66"/>
      <c r="NVL66" s="67"/>
      <c r="NVM66" s="30"/>
      <c r="NVN66" s="30"/>
      <c r="NVO66" s="43"/>
      <c r="NVP66" s="30"/>
      <c r="NVQ66" s="66"/>
      <c r="NVR66" s="67"/>
      <c r="NVS66" s="30"/>
      <c r="NVT66" s="30"/>
      <c r="NVU66" s="43"/>
      <c r="NVV66" s="30"/>
      <c r="NVW66" s="66"/>
      <c r="NVX66" s="67"/>
      <c r="NVY66" s="30"/>
      <c r="NVZ66" s="30"/>
      <c r="NWA66" s="43"/>
      <c r="NWB66" s="30"/>
      <c r="NWC66" s="66"/>
      <c r="NWD66" s="67"/>
      <c r="NWE66" s="30"/>
      <c r="NWF66" s="30"/>
      <c r="NWG66" s="43"/>
      <c r="NWH66" s="30"/>
      <c r="NWI66" s="66"/>
      <c r="NWJ66" s="67"/>
      <c r="NWK66" s="30"/>
      <c r="NWL66" s="30"/>
      <c r="NWM66" s="43"/>
      <c r="NWN66" s="30"/>
      <c r="NWO66" s="66"/>
      <c r="NWP66" s="67"/>
      <c r="NWQ66" s="30"/>
      <c r="NWR66" s="30"/>
      <c r="NWS66" s="43"/>
      <c r="NWT66" s="30"/>
      <c r="NWU66" s="66"/>
      <c r="NWV66" s="67"/>
      <c r="NWW66" s="30"/>
      <c r="NWX66" s="30"/>
      <c r="NWY66" s="43"/>
      <c r="NWZ66" s="30"/>
      <c r="NXA66" s="66"/>
      <c r="NXB66" s="67"/>
      <c r="NXC66" s="30"/>
      <c r="NXD66" s="30"/>
      <c r="NXE66" s="43"/>
      <c r="NXF66" s="30"/>
      <c r="NXG66" s="66"/>
      <c r="NXH66" s="67"/>
      <c r="NXI66" s="30"/>
      <c r="NXJ66" s="30"/>
      <c r="NXK66" s="43"/>
      <c r="NXL66" s="30"/>
      <c r="NXM66" s="66"/>
      <c r="NXN66" s="67"/>
      <c r="NXO66" s="30"/>
      <c r="NXP66" s="30"/>
      <c r="NXQ66" s="43"/>
      <c r="NXR66" s="30"/>
      <c r="NXS66" s="66"/>
      <c r="NXT66" s="67"/>
      <c r="NXU66" s="30"/>
      <c r="NXV66" s="30"/>
      <c r="NXW66" s="43"/>
      <c r="NXX66" s="30"/>
      <c r="NXY66" s="66"/>
      <c r="NXZ66" s="67"/>
      <c r="NYA66" s="30"/>
      <c r="NYB66" s="30"/>
      <c r="NYC66" s="43"/>
      <c r="NYD66" s="30"/>
      <c r="NYE66" s="66"/>
      <c r="NYF66" s="67"/>
      <c r="NYG66" s="30"/>
      <c r="NYH66" s="30"/>
      <c r="NYI66" s="43"/>
      <c r="NYJ66" s="30"/>
      <c r="NYK66" s="66"/>
      <c r="NYL66" s="67"/>
      <c r="NYM66" s="30"/>
      <c r="NYN66" s="30"/>
      <c r="NYO66" s="43"/>
      <c r="NYP66" s="30"/>
      <c r="NYQ66" s="66"/>
      <c r="NYR66" s="67"/>
      <c r="NYS66" s="30"/>
      <c r="NYT66" s="30"/>
      <c r="NYU66" s="43"/>
      <c r="NYV66" s="30"/>
      <c r="NYW66" s="66"/>
      <c r="NYX66" s="67"/>
      <c r="NYY66" s="30"/>
      <c r="NYZ66" s="30"/>
      <c r="NZA66" s="43"/>
      <c r="NZB66" s="30"/>
      <c r="NZC66" s="66"/>
      <c r="NZD66" s="67"/>
      <c r="NZE66" s="30"/>
      <c r="NZF66" s="30"/>
      <c r="NZG66" s="43"/>
      <c r="NZH66" s="30"/>
      <c r="NZI66" s="66"/>
      <c r="NZJ66" s="67"/>
      <c r="NZK66" s="30"/>
      <c r="NZL66" s="30"/>
      <c r="NZM66" s="43"/>
      <c r="NZN66" s="30"/>
      <c r="NZO66" s="66"/>
      <c r="NZP66" s="67"/>
      <c r="NZQ66" s="30"/>
      <c r="NZR66" s="30"/>
      <c r="NZS66" s="43"/>
      <c r="NZT66" s="30"/>
      <c r="NZU66" s="66"/>
      <c r="NZV66" s="67"/>
      <c r="NZW66" s="30"/>
      <c r="NZX66" s="30"/>
      <c r="NZY66" s="43"/>
      <c r="NZZ66" s="30"/>
      <c r="OAA66" s="66"/>
      <c r="OAB66" s="67"/>
      <c r="OAC66" s="30"/>
      <c r="OAD66" s="30"/>
      <c r="OAE66" s="43"/>
      <c r="OAF66" s="30"/>
      <c r="OAG66" s="66"/>
      <c r="OAH66" s="67"/>
      <c r="OAI66" s="30"/>
      <c r="OAJ66" s="30"/>
      <c r="OAK66" s="43"/>
      <c r="OAL66" s="30"/>
      <c r="OAM66" s="66"/>
      <c r="OAN66" s="67"/>
      <c r="OAO66" s="30"/>
      <c r="OAP66" s="30"/>
      <c r="OAQ66" s="43"/>
      <c r="OAR66" s="30"/>
      <c r="OAS66" s="66"/>
      <c r="OAT66" s="67"/>
      <c r="OAU66" s="30"/>
      <c r="OAV66" s="30"/>
      <c r="OAW66" s="43"/>
      <c r="OAX66" s="30"/>
      <c r="OAY66" s="66"/>
      <c r="OAZ66" s="67"/>
      <c r="OBA66" s="30"/>
      <c r="OBB66" s="30"/>
      <c r="OBC66" s="43"/>
      <c r="OBD66" s="30"/>
      <c r="OBE66" s="66"/>
      <c r="OBF66" s="67"/>
      <c r="OBG66" s="30"/>
      <c r="OBH66" s="30"/>
      <c r="OBI66" s="43"/>
      <c r="OBJ66" s="30"/>
      <c r="OBK66" s="66"/>
      <c r="OBL66" s="67"/>
      <c r="OBM66" s="30"/>
      <c r="OBN66" s="30"/>
      <c r="OBO66" s="43"/>
      <c r="OBP66" s="30"/>
      <c r="OBQ66" s="66"/>
      <c r="OBR66" s="67"/>
      <c r="OBS66" s="30"/>
      <c r="OBT66" s="30"/>
      <c r="OBU66" s="43"/>
      <c r="OBV66" s="30"/>
      <c r="OBW66" s="66"/>
      <c r="OBX66" s="67"/>
      <c r="OBY66" s="30"/>
      <c r="OBZ66" s="30"/>
      <c r="OCA66" s="43"/>
      <c r="OCB66" s="30"/>
      <c r="OCC66" s="66"/>
      <c r="OCD66" s="67"/>
      <c r="OCE66" s="30"/>
      <c r="OCF66" s="30"/>
      <c r="OCG66" s="43"/>
      <c r="OCH66" s="30"/>
      <c r="OCI66" s="66"/>
      <c r="OCJ66" s="67"/>
      <c r="OCK66" s="30"/>
      <c r="OCL66" s="30"/>
      <c r="OCM66" s="43"/>
      <c r="OCN66" s="30"/>
      <c r="OCO66" s="66"/>
      <c r="OCP66" s="67"/>
      <c r="OCQ66" s="30"/>
      <c r="OCR66" s="30"/>
      <c r="OCS66" s="43"/>
      <c r="OCT66" s="30"/>
      <c r="OCU66" s="66"/>
      <c r="OCV66" s="67"/>
      <c r="OCW66" s="30"/>
      <c r="OCX66" s="30"/>
      <c r="OCY66" s="43"/>
      <c r="OCZ66" s="30"/>
      <c r="ODA66" s="66"/>
      <c r="ODB66" s="67"/>
      <c r="ODC66" s="30"/>
      <c r="ODD66" s="30"/>
      <c r="ODE66" s="43"/>
      <c r="ODF66" s="30"/>
      <c r="ODG66" s="66"/>
      <c r="ODH66" s="67"/>
      <c r="ODI66" s="30"/>
      <c r="ODJ66" s="30"/>
      <c r="ODK66" s="43"/>
      <c r="ODL66" s="30"/>
      <c r="ODM66" s="66"/>
      <c r="ODN66" s="67"/>
      <c r="ODO66" s="30"/>
      <c r="ODP66" s="30"/>
      <c r="ODQ66" s="43"/>
      <c r="ODR66" s="30"/>
      <c r="ODS66" s="66"/>
      <c r="ODT66" s="67"/>
      <c r="ODU66" s="30"/>
      <c r="ODV66" s="30"/>
      <c r="ODW66" s="43"/>
      <c r="ODX66" s="30"/>
      <c r="ODY66" s="66"/>
      <c r="ODZ66" s="67"/>
      <c r="OEA66" s="30"/>
      <c r="OEB66" s="30"/>
      <c r="OEC66" s="43"/>
      <c r="OED66" s="30"/>
      <c r="OEE66" s="66"/>
      <c r="OEF66" s="67"/>
      <c r="OEG66" s="30"/>
      <c r="OEH66" s="30"/>
      <c r="OEI66" s="43"/>
      <c r="OEJ66" s="30"/>
      <c r="OEK66" s="66"/>
      <c r="OEL66" s="67"/>
      <c r="OEM66" s="30"/>
      <c r="OEN66" s="30"/>
      <c r="OEO66" s="43"/>
      <c r="OEP66" s="30"/>
      <c r="OEQ66" s="66"/>
      <c r="OER66" s="67"/>
      <c r="OES66" s="30"/>
      <c r="OET66" s="30"/>
      <c r="OEU66" s="43"/>
      <c r="OEV66" s="30"/>
      <c r="OEW66" s="66"/>
      <c r="OEX66" s="67"/>
      <c r="OEY66" s="30"/>
      <c r="OEZ66" s="30"/>
      <c r="OFA66" s="43"/>
      <c r="OFB66" s="30"/>
      <c r="OFC66" s="66"/>
      <c r="OFD66" s="67"/>
      <c r="OFE66" s="30"/>
      <c r="OFF66" s="30"/>
      <c r="OFG66" s="43"/>
      <c r="OFH66" s="30"/>
      <c r="OFI66" s="66"/>
      <c r="OFJ66" s="67"/>
      <c r="OFK66" s="30"/>
      <c r="OFL66" s="30"/>
      <c r="OFM66" s="43"/>
      <c r="OFN66" s="30"/>
      <c r="OFO66" s="66"/>
      <c r="OFP66" s="67"/>
      <c r="OFQ66" s="30"/>
      <c r="OFR66" s="30"/>
      <c r="OFS66" s="43"/>
      <c r="OFT66" s="30"/>
      <c r="OFU66" s="66"/>
      <c r="OFV66" s="67"/>
      <c r="OFW66" s="30"/>
      <c r="OFX66" s="30"/>
      <c r="OFY66" s="43"/>
      <c r="OFZ66" s="30"/>
      <c r="OGA66" s="66"/>
      <c r="OGB66" s="67"/>
      <c r="OGC66" s="30"/>
      <c r="OGD66" s="30"/>
      <c r="OGE66" s="43"/>
      <c r="OGF66" s="30"/>
      <c r="OGG66" s="66"/>
      <c r="OGH66" s="67"/>
      <c r="OGI66" s="30"/>
      <c r="OGJ66" s="30"/>
      <c r="OGK66" s="43"/>
      <c r="OGL66" s="30"/>
      <c r="OGM66" s="66"/>
      <c r="OGN66" s="67"/>
      <c r="OGO66" s="30"/>
      <c r="OGP66" s="30"/>
      <c r="OGQ66" s="43"/>
      <c r="OGR66" s="30"/>
      <c r="OGS66" s="66"/>
      <c r="OGT66" s="67"/>
      <c r="OGU66" s="30"/>
      <c r="OGV66" s="30"/>
      <c r="OGW66" s="43"/>
      <c r="OGX66" s="30"/>
      <c r="OGY66" s="66"/>
      <c r="OGZ66" s="67"/>
      <c r="OHA66" s="30"/>
      <c r="OHB66" s="30"/>
      <c r="OHC66" s="43"/>
      <c r="OHD66" s="30"/>
      <c r="OHE66" s="66"/>
      <c r="OHF66" s="67"/>
      <c r="OHG66" s="30"/>
      <c r="OHH66" s="30"/>
      <c r="OHI66" s="43"/>
      <c r="OHJ66" s="30"/>
      <c r="OHK66" s="66"/>
      <c r="OHL66" s="67"/>
      <c r="OHM66" s="30"/>
      <c r="OHN66" s="30"/>
      <c r="OHO66" s="43"/>
      <c r="OHP66" s="30"/>
      <c r="OHQ66" s="66"/>
      <c r="OHR66" s="67"/>
      <c r="OHS66" s="30"/>
      <c r="OHT66" s="30"/>
      <c r="OHU66" s="43"/>
      <c r="OHV66" s="30"/>
      <c r="OHW66" s="66"/>
      <c r="OHX66" s="67"/>
      <c r="OHY66" s="30"/>
      <c r="OHZ66" s="30"/>
      <c r="OIA66" s="43"/>
      <c r="OIB66" s="30"/>
      <c r="OIC66" s="66"/>
      <c r="OID66" s="67"/>
      <c r="OIE66" s="30"/>
      <c r="OIF66" s="30"/>
      <c r="OIG66" s="43"/>
      <c r="OIH66" s="30"/>
      <c r="OII66" s="66"/>
      <c r="OIJ66" s="67"/>
      <c r="OIK66" s="30"/>
      <c r="OIL66" s="30"/>
      <c r="OIM66" s="43"/>
      <c r="OIN66" s="30"/>
      <c r="OIO66" s="66"/>
      <c r="OIP66" s="67"/>
      <c r="OIQ66" s="30"/>
      <c r="OIR66" s="30"/>
      <c r="OIS66" s="43"/>
      <c r="OIT66" s="30"/>
      <c r="OIU66" s="66"/>
      <c r="OIV66" s="67"/>
      <c r="OIW66" s="30"/>
      <c r="OIX66" s="30"/>
      <c r="OIY66" s="43"/>
      <c r="OIZ66" s="30"/>
      <c r="OJA66" s="66"/>
      <c r="OJB66" s="67"/>
      <c r="OJC66" s="30"/>
      <c r="OJD66" s="30"/>
      <c r="OJE66" s="43"/>
      <c r="OJF66" s="30"/>
      <c r="OJG66" s="66"/>
      <c r="OJH66" s="67"/>
      <c r="OJI66" s="30"/>
      <c r="OJJ66" s="30"/>
      <c r="OJK66" s="43"/>
      <c r="OJL66" s="30"/>
      <c r="OJM66" s="66"/>
      <c r="OJN66" s="67"/>
      <c r="OJO66" s="30"/>
      <c r="OJP66" s="30"/>
      <c r="OJQ66" s="43"/>
      <c r="OJR66" s="30"/>
      <c r="OJS66" s="66"/>
      <c r="OJT66" s="67"/>
      <c r="OJU66" s="30"/>
      <c r="OJV66" s="30"/>
      <c r="OJW66" s="43"/>
      <c r="OJX66" s="30"/>
      <c r="OJY66" s="66"/>
      <c r="OJZ66" s="67"/>
      <c r="OKA66" s="30"/>
      <c r="OKB66" s="30"/>
      <c r="OKC66" s="43"/>
      <c r="OKD66" s="30"/>
      <c r="OKE66" s="66"/>
      <c r="OKF66" s="67"/>
      <c r="OKG66" s="30"/>
      <c r="OKH66" s="30"/>
      <c r="OKI66" s="43"/>
      <c r="OKJ66" s="30"/>
      <c r="OKK66" s="66"/>
      <c r="OKL66" s="67"/>
      <c r="OKM66" s="30"/>
      <c r="OKN66" s="30"/>
      <c r="OKO66" s="43"/>
      <c r="OKP66" s="30"/>
      <c r="OKQ66" s="66"/>
      <c r="OKR66" s="67"/>
      <c r="OKS66" s="30"/>
      <c r="OKT66" s="30"/>
      <c r="OKU66" s="43"/>
      <c r="OKV66" s="30"/>
      <c r="OKW66" s="66"/>
      <c r="OKX66" s="67"/>
      <c r="OKY66" s="30"/>
      <c r="OKZ66" s="30"/>
      <c r="OLA66" s="43"/>
      <c r="OLB66" s="30"/>
      <c r="OLC66" s="66"/>
      <c r="OLD66" s="67"/>
      <c r="OLE66" s="30"/>
      <c r="OLF66" s="30"/>
      <c r="OLG66" s="43"/>
      <c r="OLH66" s="30"/>
      <c r="OLI66" s="66"/>
      <c r="OLJ66" s="67"/>
      <c r="OLK66" s="30"/>
      <c r="OLL66" s="30"/>
      <c r="OLM66" s="43"/>
      <c r="OLN66" s="30"/>
      <c r="OLO66" s="66"/>
      <c r="OLP66" s="67"/>
      <c r="OLQ66" s="30"/>
      <c r="OLR66" s="30"/>
      <c r="OLS66" s="43"/>
      <c r="OLT66" s="30"/>
      <c r="OLU66" s="66"/>
      <c r="OLV66" s="67"/>
      <c r="OLW66" s="30"/>
      <c r="OLX66" s="30"/>
      <c r="OLY66" s="43"/>
      <c r="OLZ66" s="30"/>
      <c r="OMA66" s="66"/>
      <c r="OMB66" s="67"/>
      <c r="OMC66" s="30"/>
      <c r="OMD66" s="30"/>
      <c r="OME66" s="43"/>
      <c r="OMF66" s="30"/>
      <c r="OMG66" s="66"/>
      <c r="OMH66" s="67"/>
      <c r="OMI66" s="30"/>
      <c r="OMJ66" s="30"/>
      <c r="OMK66" s="43"/>
      <c r="OML66" s="30"/>
      <c r="OMM66" s="66"/>
      <c r="OMN66" s="67"/>
      <c r="OMO66" s="30"/>
      <c r="OMP66" s="30"/>
      <c r="OMQ66" s="43"/>
      <c r="OMR66" s="30"/>
      <c r="OMS66" s="66"/>
      <c r="OMT66" s="67"/>
      <c r="OMU66" s="30"/>
      <c r="OMV66" s="30"/>
      <c r="OMW66" s="43"/>
      <c r="OMX66" s="30"/>
      <c r="OMY66" s="66"/>
      <c r="OMZ66" s="67"/>
      <c r="ONA66" s="30"/>
      <c r="ONB66" s="30"/>
      <c r="ONC66" s="43"/>
      <c r="OND66" s="30"/>
      <c r="ONE66" s="66"/>
      <c r="ONF66" s="67"/>
      <c r="ONG66" s="30"/>
      <c r="ONH66" s="30"/>
      <c r="ONI66" s="43"/>
      <c r="ONJ66" s="30"/>
      <c r="ONK66" s="66"/>
      <c r="ONL66" s="67"/>
      <c r="ONM66" s="30"/>
      <c r="ONN66" s="30"/>
      <c r="ONO66" s="43"/>
      <c r="ONP66" s="30"/>
      <c r="ONQ66" s="66"/>
      <c r="ONR66" s="67"/>
      <c r="ONS66" s="30"/>
      <c r="ONT66" s="30"/>
      <c r="ONU66" s="43"/>
      <c r="ONV66" s="30"/>
      <c r="ONW66" s="66"/>
      <c r="ONX66" s="67"/>
      <c r="ONY66" s="30"/>
      <c r="ONZ66" s="30"/>
      <c r="OOA66" s="43"/>
      <c r="OOB66" s="30"/>
      <c r="OOC66" s="66"/>
      <c r="OOD66" s="67"/>
      <c r="OOE66" s="30"/>
      <c r="OOF66" s="30"/>
      <c r="OOG66" s="43"/>
      <c r="OOH66" s="30"/>
      <c r="OOI66" s="66"/>
      <c r="OOJ66" s="67"/>
      <c r="OOK66" s="30"/>
      <c r="OOL66" s="30"/>
      <c r="OOM66" s="43"/>
      <c r="OON66" s="30"/>
      <c r="OOO66" s="66"/>
      <c r="OOP66" s="67"/>
      <c r="OOQ66" s="30"/>
      <c r="OOR66" s="30"/>
      <c r="OOS66" s="43"/>
      <c r="OOT66" s="30"/>
      <c r="OOU66" s="66"/>
      <c r="OOV66" s="67"/>
      <c r="OOW66" s="30"/>
      <c r="OOX66" s="30"/>
      <c r="OOY66" s="43"/>
      <c r="OOZ66" s="30"/>
      <c r="OPA66" s="66"/>
      <c r="OPB66" s="67"/>
      <c r="OPC66" s="30"/>
      <c r="OPD66" s="30"/>
      <c r="OPE66" s="43"/>
      <c r="OPF66" s="30"/>
      <c r="OPG66" s="66"/>
      <c r="OPH66" s="67"/>
      <c r="OPI66" s="30"/>
      <c r="OPJ66" s="30"/>
      <c r="OPK66" s="43"/>
      <c r="OPL66" s="30"/>
      <c r="OPM66" s="66"/>
      <c r="OPN66" s="67"/>
      <c r="OPO66" s="30"/>
      <c r="OPP66" s="30"/>
      <c r="OPQ66" s="43"/>
      <c r="OPR66" s="30"/>
      <c r="OPS66" s="66"/>
      <c r="OPT66" s="67"/>
      <c r="OPU66" s="30"/>
      <c r="OPV66" s="30"/>
      <c r="OPW66" s="43"/>
      <c r="OPX66" s="30"/>
      <c r="OPY66" s="66"/>
      <c r="OPZ66" s="67"/>
      <c r="OQA66" s="30"/>
      <c r="OQB66" s="30"/>
      <c r="OQC66" s="43"/>
      <c r="OQD66" s="30"/>
      <c r="OQE66" s="66"/>
      <c r="OQF66" s="67"/>
      <c r="OQG66" s="30"/>
      <c r="OQH66" s="30"/>
      <c r="OQI66" s="43"/>
      <c r="OQJ66" s="30"/>
      <c r="OQK66" s="66"/>
      <c r="OQL66" s="67"/>
      <c r="OQM66" s="30"/>
      <c r="OQN66" s="30"/>
      <c r="OQO66" s="43"/>
      <c r="OQP66" s="30"/>
      <c r="OQQ66" s="66"/>
      <c r="OQR66" s="67"/>
      <c r="OQS66" s="30"/>
      <c r="OQT66" s="30"/>
      <c r="OQU66" s="43"/>
      <c r="OQV66" s="30"/>
      <c r="OQW66" s="66"/>
      <c r="OQX66" s="67"/>
      <c r="OQY66" s="30"/>
      <c r="OQZ66" s="30"/>
      <c r="ORA66" s="43"/>
      <c r="ORB66" s="30"/>
      <c r="ORC66" s="66"/>
      <c r="ORD66" s="67"/>
      <c r="ORE66" s="30"/>
      <c r="ORF66" s="30"/>
      <c r="ORG66" s="43"/>
      <c r="ORH66" s="30"/>
      <c r="ORI66" s="66"/>
      <c r="ORJ66" s="67"/>
      <c r="ORK66" s="30"/>
      <c r="ORL66" s="30"/>
      <c r="ORM66" s="43"/>
      <c r="ORN66" s="30"/>
      <c r="ORO66" s="66"/>
      <c r="ORP66" s="67"/>
      <c r="ORQ66" s="30"/>
      <c r="ORR66" s="30"/>
      <c r="ORS66" s="43"/>
      <c r="ORT66" s="30"/>
      <c r="ORU66" s="66"/>
      <c r="ORV66" s="67"/>
      <c r="ORW66" s="30"/>
      <c r="ORX66" s="30"/>
      <c r="ORY66" s="43"/>
      <c r="ORZ66" s="30"/>
      <c r="OSA66" s="66"/>
      <c r="OSB66" s="67"/>
      <c r="OSC66" s="30"/>
      <c r="OSD66" s="30"/>
      <c r="OSE66" s="43"/>
      <c r="OSF66" s="30"/>
      <c r="OSG66" s="66"/>
      <c r="OSH66" s="67"/>
      <c r="OSI66" s="30"/>
      <c r="OSJ66" s="30"/>
      <c r="OSK66" s="43"/>
      <c r="OSL66" s="30"/>
      <c r="OSM66" s="66"/>
      <c r="OSN66" s="67"/>
      <c r="OSO66" s="30"/>
      <c r="OSP66" s="30"/>
      <c r="OSQ66" s="43"/>
      <c r="OSR66" s="30"/>
      <c r="OSS66" s="66"/>
      <c r="OST66" s="67"/>
      <c r="OSU66" s="30"/>
      <c r="OSV66" s="30"/>
      <c r="OSW66" s="43"/>
      <c r="OSX66" s="30"/>
      <c r="OSY66" s="66"/>
      <c r="OSZ66" s="67"/>
      <c r="OTA66" s="30"/>
      <c r="OTB66" s="30"/>
      <c r="OTC66" s="43"/>
      <c r="OTD66" s="30"/>
      <c r="OTE66" s="66"/>
      <c r="OTF66" s="67"/>
      <c r="OTG66" s="30"/>
      <c r="OTH66" s="30"/>
      <c r="OTI66" s="43"/>
      <c r="OTJ66" s="30"/>
      <c r="OTK66" s="66"/>
      <c r="OTL66" s="67"/>
      <c r="OTM66" s="30"/>
      <c r="OTN66" s="30"/>
      <c r="OTO66" s="43"/>
      <c r="OTP66" s="30"/>
      <c r="OTQ66" s="66"/>
      <c r="OTR66" s="67"/>
      <c r="OTS66" s="30"/>
      <c r="OTT66" s="30"/>
      <c r="OTU66" s="43"/>
      <c r="OTV66" s="30"/>
      <c r="OTW66" s="66"/>
      <c r="OTX66" s="67"/>
      <c r="OTY66" s="30"/>
      <c r="OTZ66" s="30"/>
      <c r="OUA66" s="43"/>
      <c r="OUB66" s="30"/>
      <c r="OUC66" s="66"/>
      <c r="OUD66" s="67"/>
      <c r="OUE66" s="30"/>
      <c r="OUF66" s="30"/>
      <c r="OUG66" s="43"/>
      <c r="OUH66" s="30"/>
      <c r="OUI66" s="66"/>
      <c r="OUJ66" s="67"/>
      <c r="OUK66" s="30"/>
      <c r="OUL66" s="30"/>
      <c r="OUM66" s="43"/>
      <c r="OUN66" s="30"/>
      <c r="OUO66" s="66"/>
      <c r="OUP66" s="67"/>
      <c r="OUQ66" s="30"/>
      <c r="OUR66" s="30"/>
      <c r="OUS66" s="43"/>
      <c r="OUT66" s="30"/>
      <c r="OUU66" s="66"/>
      <c r="OUV66" s="67"/>
      <c r="OUW66" s="30"/>
      <c r="OUX66" s="30"/>
      <c r="OUY66" s="43"/>
      <c r="OUZ66" s="30"/>
      <c r="OVA66" s="66"/>
      <c r="OVB66" s="67"/>
      <c r="OVC66" s="30"/>
      <c r="OVD66" s="30"/>
      <c r="OVE66" s="43"/>
      <c r="OVF66" s="30"/>
      <c r="OVG66" s="66"/>
      <c r="OVH66" s="67"/>
      <c r="OVI66" s="30"/>
      <c r="OVJ66" s="30"/>
      <c r="OVK66" s="43"/>
      <c r="OVL66" s="30"/>
      <c r="OVM66" s="66"/>
      <c r="OVN66" s="67"/>
      <c r="OVO66" s="30"/>
      <c r="OVP66" s="30"/>
      <c r="OVQ66" s="43"/>
      <c r="OVR66" s="30"/>
      <c r="OVS66" s="66"/>
      <c r="OVT66" s="67"/>
      <c r="OVU66" s="30"/>
      <c r="OVV66" s="30"/>
      <c r="OVW66" s="43"/>
      <c r="OVX66" s="30"/>
      <c r="OVY66" s="66"/>
      <c r="OVZ66" s="67"/>
      <c r="OWA66" s="30"/>
      <c r="OWB66" s="30"/>
      <c r="OWC66" s="43"/>
      <c r="OWD66" s="30"/>
      <c r="OWE66" s="66"/>
      <c r="OWF66" s="67"/>
      <c r="OWG66" s="30"/>
      <c r="OWH66" s="30"/>
      <c r="OWI66" s="43"/>
      <c r="OWJ66" s="30"/>
      <c r="OWK66" s="66"/>
      <c r="OWL66" s="67"/>
      <c r="OWM66" s="30"/>
      <c r="OWN66" s="30"/>
      <c r="OWO66" s="43"/>
      <c r="OWP66" s="30"/>
      <c r="OWQ66" s="66"/>
      <c r="OWR66" s="67"/>
      <c r="OWS66" s="30"/>
      <c r="OWT66" s="30"/>
      <c r="OWU66" s="43"/>
      <c r="OWV66" s="30"/>
      <c r="OWW66" s="66"/>
      <c r="OWX66" s="67"/>
      <c r="OWY66" s="30"/>
      <c r="OWZ66" s="30"/>
      <c r="OXA66" s="43"/>
      <c r="OXB66" s="30"/>
      <c r="OXC66" s="66"/>
      <c r="OXD66" s="67"/>
      <c r="OXE66" s="30"/>
      <c r="OXF66" s="30"/>
      <c r="OXG66" s="43"/>
      <c r="OXH66" s="30"/>
      <c r="OXI66" s="66"/>
      <c r="OXJ66" s="67"/>
      <c r="OXK66" s="30"/>
      <c r="OXL66" s="30"/>
      <c r="OXM66" s="43"/>
      <c r="OXN66" s="30"/>
      <c r="OXO66" s="66"/>
      <c r="OXP66" s="67"/>
      <c r="OXQ66" s="30"/>
      <c r="OXR66" s="30"/>
      <c r="OXS66" s="43"/>
      <c r="OXT66" s="30"/>
      <c r="OXU66" s="66"/>
      <c r="OXV66" s="67"/>
      <c r="OXW66" s="30"/>
      <c r="OXX66" s="30"/>
      <c r="OXY66" s="43"/>
      <c r="OXZ66" s="30"/>
      <c r="OYA66" s="66"/>
      <c r="OYB66" s="67"/>
      <c r="OYC66" s="30"/>
      <c r="OYD66" s="30"/>
      <c r="OYE66" s="43"/>
      <c r="OYF66" s="30"/>
      <c r="OYG66" s="66"/>
      <c r="OYH66" s="67"/>
      <c r="OYI66" s="30"/>
      <c r="OYJ66" s="30"/>
      <c r="OYK66" s="43"/>
      <c r="OYL66" s="30"/>
      <c r="OYM66" s="66"/>
      <c r="OYN66" s="67"/>
      <c r="OYO66" s="30"/>
      <c r="OYP66" s="30"/>
      <c r="OYQ66" s="43"/>
      <c r="OYR66" s="30"/>
      <c r="OYS66" s="66"/>
      <c r="OYT66" s="67"/>
      <c r="OYU66" s="30"/>
      <c r="OYV66" s="30"/>
      <c r="OYW66" s="43"/>
      <c r="OYX66" s="30"/>
      <c r="OYY66" s="66"/>
      <c r="OYZ66" s="67"/>
      <c r="OZA66" s="30"/>
      <c r="OZB66" s="30"/>
      <c r="OZC66" s="43"/>
      <c r="OZD66" s="30"/>
      <c r="OZE66" s="66"/>
      <c r="OZF66" s="67"/>
      <c r="OZG66" s="30"/>
      <c r="OZH66" s="30"/>
      <c r="OZI66" s="43"/>
      <c r="OZJ66" s="30"/>
      <c r="OZK66" s="66"/>
      <c r="OZL66" s="67"/>
      <c r="OZM66" s="30"/>
      <c r="OZN66" s="30"/>
      <c r="OZO66" s="43"/>
      <c r="OZP66" s="30"/>
      <c r="OZQ66" s="66"/>
      <c r="OZR66" s="67"/>
      <c r="OZS66" s="30"/>
      <c r="OZT66" s="30"/>
      <c r="OZU66" s="43"/>
      <c r="OZV66" s="30"/>
      <c r="OZW66" s="66"/>
      <c r="OZX66" s="67"/>
      <c r="OZY66" s="30"/>
      <c r="OZZ66" s="30"/>
      <c r="PAA66" s="43"/>
      <c r="PAB66" s="30"/>
      <c r="PAC66" s="66"/>
      <c r="PAD66" s="67"/>
      <c r="PAE66" s="30"/>
      <c r="PAF66" s="30"/>
      <c r="PAG66" s="43"/>
      <c r="PAH66" s="30"/>
      <c r="PAI66" s="66"/>
      <c r="PAJ66" s="67"/>
      <c r="PAK66" s="30"/>
      <c r="PAL66" s="30"/>
      <c r="PAM66" s="43"/>
      <c r="PAN66" s="30"/>
      <c r="PAO66" s="66"/>
      <c r="PAP66" s="67"/>
      <c r="PAQ66" s="30"/>
      <c r="PAR66" s="30"/>
      <c r="PAS66" s="43"/>
      <c r="PAT66" s="30"/>
      <c r="PAU66" s="66"/>
      <c r="PAV66" s="67"/>
      <c r="PAW66" s="30"/>
      <c r="PAX66" s="30"/>
      <c r="PAY66" s="43"/>
      <c r="PAZ66" s="30"/>
      <c r="PBA66" s="66"/>
      <c r="PBB66" s="67"/>
      <c r="PBC66" s="30"/>
      <c r="PBD66" s="30"/>
      <c r="PBE66" s="43"/>
      <c r="PBF66" s="30"/>
      <c r="PBG66" s="66"/>
      <c r="PBH66" s="67"/>
      <c r="PBI66" s="30"/>
      <c r="PBJ66" s="30"/>
      <c r="PBK66" s="43"/>
      <c r="PBL66" s="30"/>
      <c r="PBM66" s="66"/>
      <c r="PBN66" s="67"/>
      <c r="PBO66" s="30"/>
      <c r="PBP66" s="30"/>
      <c r="PBQ66" s="43"/>
      <c r="PBR66" s="30"/>
      <c r="PBS66" s="66"/>
      <c r="PBT66" s="67"/>
      <c r="PBU66" s="30"/>
      <c r="PBV66" s="30"/>
      <c r="PBW66" s="43"/>
      <c r="PBX66" s="30"/>
      <c r="PBY66" s="66"/>
      <c r="PBZ66" s="67"/>
      <c r="PCA66" s="30"/>
      <c r="PCB66" s="30"/>
      <c r="PCC66" s="43"/>
      <c r="PCD66" s="30"/>
      <c r="PCE66" s="66"/>
      <c r="PCF66" s="67"/>
      <c r="PCG66" s="30"/>
      <c r="PCH66" s="30"/>
      <c r="PCI66" s="43"/>
      <c r="PCJ66" s="30"/>
      <c r="PCK66" s="66"/>
      <c r="PCL66" s="67"/>
      <c r="PCM66" s="30"/>
      <c r="PCN66" s="30"/>
      <c r="PCO66" s="43"/>
      <c r="PCP66" s="30"/>
      <c r="PCQ66" s="66"/>
      <c r="PCR66" s="67"/>
      <c r="PCS66" s="30"/>
      <c r="PCT66" s="30"/>
      <c r="PCU66" s="43"/>
      <c r="PCV66" s="30"/>
      <c r="PCW66" s="66"/>
      <c r="PCX66" s="67"/>
      <c r="PCY66" s="30"/>
      <c r="PCZ66" s="30"/>
      <c r="PDA66" s="43"/>
      <c r="PDB66" s="30"/>
      <c r="PDC66" s="66"/>
      <c r="PDD66" s="67"/>
      <c r="PDE66" s="30"/>
      <c r="PDF66" s="30"/>
      <c r="PDG66" s="43"/>
      <c r="PDH66" s="30"/>
      <c r="PDI66" s="66"/>
      <c r="PDJ66" s="67"/>
      <c r="PDK66" s="30"/>
      <c r="PDL66" s="30"/>
      <c r="PDM66" s="43"/>
      <c r="PDN66" s="30"/>
      <c r="PDO66" s="66"/>
      <c r="PDP66" s="67"/>
      <c r="PDQ66" s="30"/>
      <c r="PDR66" s="30"/>
      <c r="PDS66" s="43"/>
      <c r="PDT66" s="30"/>
      <c r="PDU66" s="66"/>
      <c r="PDV66" s="67"/>
      <c r="PDW66" s="30"/>
      <c r="PDX66" s="30"/>
      <c r="PDY66" s="43"/>
      <c r="PDZ66" s="30"/>
      <c r="PEA66" s="66"/>
      <c r="PEB66" s="67"/>
      <c r="PEC66" s="30"/>
      <c r="PED66" s="30"/>
      <c r="PEE66" s="43"/>
      <c r="PEF66" s="30"/>
      <c r="PEG66" s="66"/>
      <c r="PEH66" s="67"/>
      <c r="PEI66" s="30"/>
      <c r="PEJ66" s="30"/>
      <c r="PEK66" s="43"/>
      <c r="PEL66" s="30"/>
      <c r="PEM66" s="66"/>
      <c r="PEN66" s="67"/>
      <c r="PEO66" s="30"/>
      <c r="PEP66" s="30"/>
      <c r="PEQ66" s="43"/>
      <c r="PER66" s="30"/>
      <c r="PES66" s="66"/>
      <c r="PET66" s="67"/>
      <c r="PEU66" s="30"/>
      <c r="PEV66" s="30"/>
      <c r="PEW66" s="43"/>
      <c r="PEX66" s="30"/>
      <c r="PEY66" s="66"/>
      <c r="PEZ66" s="67"/>
      <c r="PFA66" s="30"/>
      <c r="PFB66" s="30"/>
      <c r="PFC66" s="43"/>
      <c r="PFD66" s="30"/>
      <c r="PFE66" s="66"/>
      <c r="PFF66" s="67"/>
      <c r="PFG66" s="30"/>
      <c r="PFH66" s="30"/>
      <c r="PFI66" s="43"/>
      <c r="PFJ66" s="30"/>
      <c r="PFK66" s="66"/>
      <c r="PFL66" s="67"/>
      <c r="PFM66" s="30"/>
      <c r="PFN66" s="30"/>
      <c r="PFO66" s="43"/>
      <c r="PFP66" s="30"/>
      <c r="PFQ66" s="66"/>
      <c r="PFR66" s="67"/>
      <c r="PFS66" s="30"/>
      <c r="PFT66" s="30"/>
      <c r="PFU66" s="43"/>
      <c r="PFV66" s="30"/>
      <c r="PFW66" s="66"/>
      <c r="PFX66" s="67"/>
      <c r="PFY66" s="30"/>
      <c r="PFZ66" s="30"/>
      <c r="PGA66" s="43"/>
      <c r="PGB66" s="30"/>
      <c r="PGC66" s="66"/>
      <c r="PGD66" s="67"/>
      <c r="PGE66" s="30"/>
      <c r="PGF66" s="30"/>
      <c r="PGG66" s="43"/>
      <c r="PGH66" s="30"/>
      <c r="PGI66" s="66"/>
      <c r="PGJ66" s="67"/>
      <c r="PGK66" s="30"/>
      <c r="PGL66" s="30"/>
      <c r="PGM66" s="43"/>
      <c r="PGN66" s="30"/>
      <c r="PGO66" s="66"/>
      <c r="PGP66" s="67"/>
      <c r="PGQ66" s="30"/>
      <c r="PGR66" s="30"/>
      <c r="PGS66" s="43"/>
      <c r="PGT66" s="30"/>
      <c r="PGU66" s="66"/>
      <c r="PGV66" s="67"/>
      <c r="PGW66" s="30"/>
      <c r="PGX66" s="30"/>
      <c r="PGY66" s="43"/>
      <c r="PGZ66" s="30"/>
      <c r="PHA66" s="66"/>
      <c r="PHB66" s="67"/>
      <c r="PHC66" s="30"/>
      <c r="PHD66" s="30"/>
      <c r="PHE66" s="43"/>
      <c r="PHF66" s="30"/>
      <c r="PHG66" s="66"/>
      <c r="PHH66" s="67"/>
      <c r="PHI66" s="30"/>
      <c r="PHJ66" s="30"/>
      <c r="PHK66" s="43"/>
      <c r="PHL66" s="30"/>
      <c r="PHM66" s="66"/>
      <c r="PHN66" s="67"/>
      <c r="PHO66" s="30"/>
      <c r="PHP66" s="30"/>
      <c r="PHQ66" s="43"/>
      <c r="PHR66" s="30"/>
      <c r="PHS66" s="66"/>
      <c r="PHT66" s="67"/>
      <c r="PHU66" s="30"/>
      <c r="PHV66" s="30"/>
      <c r="PHW66" s="43"/>
      <c r="PHX66" s="30"/>
      <c r="PHY66" s="66"/>
      <c r="PHZ66" s="67"/>
      <c r="PIA66" s="30"/>
      <c r="PIB66" s="30"/>
      <c r="PIC66" s="43"/>
      <c r="PID66" s="30"/>
      <c r="PIE66" s="66"/>
      <c r="PIF66" s="67"/>
      <c r="PIG66" s="30"/>
      <c r="PIH66" s="30"/>
      <c r="PII66" s="43"/>
      <c r="PIJ66" s="30"/>
      <c r="PIK66" s="66"/>
      <c r="PIL66" s="67"/>
      <c r="PIM66" s="30"/>
      <c r="PIN66" s="30"/>
      <c r="PIO66" s="43"/>
      <c r="PIP66" s="30"/>
      <c r="PIQ66" s="66"/>
      <c r="PIR66" s="67"/>
      <c r="PIS66" s="30"/>
      <c r="PIT66" s="30"/>
      <c r="PIU66" s="43"/>
      <c r="PIV66" s="30"/>
      <c r="PIW66" s="66"/>
      <c r="PIX66" s="67"/>
      <c r="PIY66" s="30"/>
      <c r="PIZ66" s="30"/>
      <c r="PJA66" s="43"/>
      <c r="PJB66" s="30"/>
      <c r="PJC66" s="66"/>
      <c r="PJD66" s="67"/>
      <c r="PJE66" s="30"/>
      <c r="PJF66" s="30"/>
      <c r="PJG66" s="43"/>
      <c r="PJH66" s="30"/>
      <c r="PJI66" s="66"/>
      <c r="PJJ66" s="67"/>
      <c r="PJK66" s="30"/>
      <c r="PJL66" s="30"/>
      <c r="PJM66" s="43"/>
      <c r="PJN66" s="30"/>
      <c r="PJO66" s="66"/>
      <c r="PJP66" s="67"/>
      <c r="PJQ66" s="30"/>
      <c r="PJR66" s="30"/>
      <c r="PJS66" s="43"/>
      <c r="PJT66" s="30"/>
      <c r="PJU66" s="66"/>
      <c r="PJV66" s="67"/>
      <c r="PJW66" s="30"/>
      <c r="PJX66" s="30"/>
      <c r="PJY66" s="43"/>
      <c r="PJZ66" s="30"/>
      <c r="PKA66" s="66"/>
      <c r="PKB66" s="67"/>
      <c r="PKC66" s="30"/>
      <c r="PKD66" s="30"/>
      <c r="PKE66" s="43"/>
      <c r="PKF66" s="30"/>
      <c r="PKG66" s="66"/>
      <c r="PKH66" s="67"/>
      <c r="PKI66" s="30"/>
      <c r="PKJ66" s="30"/>
      <c r="PKK66" s="43"/>
      <c r="PKL66" s="30"/>
      <c r="PKM66" s="66"/>
      <c r="PKN66" s="67"/>
      <c r="PKO66" s="30"/>
      <c r="PKP66" s="30"/>
      <c r="PKQ66" s="43"/>
      <c r="PKR66" s="30"/>
      <c r="PKS66" s="66"/>
      <c r="PKT66" s="67"/>
      <c r="PKU66" s="30"/>
      <c r="PKV66" s="30"/>
      <c r="PKW66" s="43"/>
      <c r="PKX66" s="30"/>
      <c r="PKY66" s="66"/>
      <c r="PKZ66" s="67"/>
      <c r="PLA66" s="30"/>
      <c r="PLB66" s="30"/>
      <c r="PLC66" s="43"/>
      <c r="PLD66" s="30"/>
      <c r="PLE66" s="66"/>
      <c r="PLF66" s="67"/>
      <c r="PLG66" s="30"/>
      <c r="PLH66" s="30"/>
      <c r="PLI66" s="43"/>
      <c r="PLJ66" s="30"/>
      <c r="PLK66" s="66"/>
      <c r="PLL66" s="67"/>
      <c r="PLM66" s="30"/>
      <c r="PLN66" s="30"/>
      <c r="PLO66" s="43"/>
      <c r="PLP66" s="30"/>
      <c r="PLQ66" s="66"/>
      <c r="PLR66" s="67"/>
      <c r="PLS66" s="30"/>
      <c r="PLT66" s="30"/>
      <c r="PLU66" s="43"/>
      <c r="PLV66" s="30"/>
      <c r="PLW66" s="66"/>
      <c r="PLX66" s="67"/>
      <c r="PLY66" s="30"/>
      <c r="PLZ66" s="30"/>
      <c r="PMA66" s="43"/>
      <c r="PMB66" s="30"/>
      <c r="PMC66" s="66"/>
      <c r="PMD66" s="67"/>
      <c r="PME66" s="30"/>
      <c r="PMF66" s="30"/>
      <c r="PMG66" s="43"/>
      <c r="PMH66" s="30"/>
      <c r="PMI66" s="66"/>
      <c r="PMJ66" s="67"/>
      <c r="PMK66" s="30"/>
      <c r="PML66" s="30"/>
      <c r="PMM66" s="43"/>
      <c r="PMN66" s="30"/>
      <c r="PMO66" s="66"/>
      <c r="PMP66" s="67"/>
      <c r="PMQ66" s="30"/>
      <c r="PMR66" s="30"/>
      <c r="PMS66" s="43"/>
      <c r="PMT66" s="30"/>
      <c r="PMU66" s="66"/>
      <c r="PMV66" s="67"/>
      <c r="PMW66" s="30"/>
      <c r="PMX66" s="30"/>
      <c r="PMY66" s="43"/>
      <c r="PMZ66" s="30"/>
      <c r="PNA66" s="66"/>
      <c r="PNB66" s="67"/>
      <c r="PNC66" s="30"/>
      <c r="PND66" s="30"/>
      <c r="PNE66" s="43"/>
      <c r="PNF66" s="30"/>
      <c r="PNG66" s="66"/>
      <c r="PNH66" s="67"/>
      <c r="PNI66" s="30"/>
      <c r="PNJ66" s="30"/>
      <c r="PNK66" s="43"/>
      <c r="PNL66" s="30"/>
      <c r="PNM66" s="66"/>
      <c r="PNN66" s="67"/>
      <c r="PNO66" s="30"/>
      <c r="PNP66" s="30"/>
      <c r="PNQ66" s="43"/>
      <c r="PNR66" s="30"/>
      <c r="PNS66" s="66"/>
      <c r="PNT66" s="67"/>
      <c r="PNU66" s="30"/>
      <c r="PNV66" s="30"/>
      <c r="PNW66" s="43"/>
      <c r="PNX66" s="30"/>
      <c r="PNY66" s="66"/>
      <c r="PNZ66" s="67"/>
      <c r="POA66" s="30"/>
      <c r="POB66" s="30"/>
      <c r="POC66" s="43"/>
      <c r="POD66" s="30"/>
      <c r="POE66" s="66"/>
      <c r="POF66" s="67"/>
      <c r="POG66" s="30"/>
      <c r="POH66" s="30"/>
      <c r="POI66" s="43"/>
      <c r="POJ66" s="30"/>
      <c r="POK66" s="66"/>
      <c r="POL66" s="67"/>
      <c r="POM66" s="30"/>
      <c r="PON66" s="30"/>
      <c r="POO66" s="43"/>
      <c r="POP66" s="30"/>
      <c r="POQ66" s="66"/>
      <c r="POR66" s="67"/>
      <c r="POS66" s="30"/>
      <c r="POT66" s="30"/>
      <c r="POU66" s="43"/>
      <c r="POV66" s="30"/>
      <c r="POW66" s="66"/>
      <c r="POX66" s="67"/>
      <c r="POY66" s="30"/>
      <c r="POZ66" s="30"/>
      <c r="PPA66" s="43"/>
      <c r="PPB66" s="30"/>
      <c r="PPC66" s="66"/>
      <c r="PPD66" s="67"/>
      <c r="PPE66" s="30"/>
      <c r="PPF66" s="30"/>
      <c r="PPG66" s="43"/>
      <c r="PPH66" s="30"/>
      <c r="PPI66" s="66"/>
      <c r="PPJ66" s="67"/>
      <c r="PPK66" s="30"/>
      <c r="PPL66" s="30"/>
      <c r="PPM66" s="43"/>
      <c r="PPN66" s="30"/>
      <c r="PPO66" s="66"/>
      <c r="PPP66" s="67"/>
      <c r="PPQ66" s="30"/>
      <c r="PPR66" s="30"/>
      <c r="PPS66" s="43"/>
      <c r="PPT66" s="30"/>
      <c r="PPU66" s="66"/>
      <c r="PPV66" s="67"/>
      <c r="PPW66" s="30"/>
      <c r="PPX66" s="30"/>
      <c r="PPY66" s="43"/>
      <c r="PPZ66" s="30"/>
      <c r="PQA66" s="66"/>
      <c r="PQB66" s="67"/>
      <c r="PQC66" s="30"/>
      <c r="PQD66" s="30"/>
      <c r="PQE66" s="43"/>
      <c r="PQF66" s="30"/>
      <c r="PQG66" s="66"/>
      <c r="PQH66" s="67"/>
      <c r="PQI66" s="30"/>
      <c r="PQJ66" s="30"/>
      <c r="PQK66" s="43"/>
      <c r="PQL66" s="30"/>
      <c r="PQM66" s="66"/>
      <c r="PQN66" s="67"/>
      <c r="PQO66" s="30"/>
      <c r="PQP66" s="30"/>
      <c r="PQQ66" s="43"/>
      <c r="PQR66" s="30"/>
      <c r="PQS66" s="66"/>
      <c r="PQT66" s="67"/>
      <c r="PQU66" s="30"/>
      <c r="PQV66" s="30"/>
      <c r="PQW66" s="43"/>
      <c r="PQX66" s="30"/>
      <c r="PQY66" s="66"/>
      <c r="PQZ66" s="67"/>
      <c r="PRA66" s="30"/>
      <c r="PRB66" s="30"/>
      <c r="PRC66" s="43"/>
      <c r="PRD66" s="30"/>
      <c r="PRE66" s="66"/>
      <c r="PRF66" s="67"/>
      <c r="PRG66" s="30"/>
      <c r="PRH66" s="30"/>
      <c r="PRI66" s="43"/>
      <c r="PRJ66" s="30"/>
      <c r="PRK66" s="66"/>
      <c r="PRL66" s="67"/>
      <c r="PRM66" s="30"/>
      <c r="PRN66" s="30"/>
      <c r="PRO66" s="43"/>
      <c r="PRP66" s="30"/>
      <c r="PRQ66" s="66"/>
      <c r="PRR66" s="67"/>
      <c r="PRS66" s="30"/>
      <c r="PRT66" s="30"/>
      <c r="PRU66" s="43"/>
      <c r="PRV66" s="30"/>
      <c r="PRW66" s="66"/>
      <c r="PRX66" s="67"/>
      <c r="PRY66" s="30"/>
      <c r="PRZ66" s="30"/>
      <c r="PSA66" s="43"/>
      <c r="PSB66" s="30"/>
      <c r="PSC66" s="66"/>
      <c r="PSD66" s="67"/>
      <c r="PSE66" s="30"/>
      <c r="PSF66" s="30"/>
      <c r="PSG66" s="43"/>
      <c r="PSH66" s="30"/>
      <c r="PSI66" s="66"/>
      <c r="PSJ66" s="67"/>
      <c r="PSK66" s="30"/>
      <c r="PSL66" s="30"/>
      <c r="PSM66" s="43"/>
      <c r="PSN66" s="30"/>
      <c r="PSO66" s="66"/>
      <c r="PSP66" s="67"/>
      <c r="PSQ66" s="30"/>
      <c r="PSR66" s="30"/>
      <c r="PSS66" s="43"/>
      <c r="PST66" s="30"/>
      <c r="PSU66" s="66"/>
      <c r="PSV66" s="67"/>
      <c r="PSW66" s="30"/>
      <c r="PSX66" s="30"/>
      <c r="PSY66" s="43"/>
      <c r="PSZ66" s="30"/>
      <c r="PTA66" s="66"/>
      <c r="PTB66" s="67"/>
      <c r="PTC66" s="30"/>
      <c r="PTD66" s="30"/>
      <c r="PTE66" s="43"/>
      <c r="PTF66" s="30"/>
      <c r="PTG66" s="66"/>
      <c r="PTH66" s="67"/>
      <c r="PTI66" s="30"/>
      <c r="PTJ66" s="30"/>
      <c r="PTK66" s="43"/>
      <c r="PTL66" s="30"/>
      <c r="PTM66" s="66"/>
      <c r="PTN66" s="67"/>
      <c r="PTO66" s="30"/>
      <c r="PTP66" s="30"/>
      <c r="PTQ66" s="43"/>
      <c r="PTR66" s="30"/>
      <c r="PTS66" s="66"/>
      <c r="PTT66" s="67"/>
      <c r="PTU66" s="30"/>
      <c r="PTV66" s="30"/>
      <c r="PTW66" s="43"/>
      <c r="PTX66" s="30"/>
      <c r="PTY66" s="66"/>
      <c r="PTZ66" s="67"/>
      <c r="PUA66" s="30"/>
      <c r="PUB66" s="30"/>
      <c r="PUC66" s="43"/>
      <c r="PUD66" s="30"/>
      <c r="PUE66" s="66"/>
      <c r="PUF66" s="67"/>
      <c r="PUG66" s="30"/>
      <c r="PUH66" s="30"/>
      <c r="PUI66" s="43"/>
      <c r="PUJ66" s="30"/>
      <c r="PUK66" s="66"/>
      <c r="PUL66" s="67"/>
      <c r="PUM66" s="30"/>
      <c r="PUN66" s="30"/>
      <c r="PUO66" s="43"/>
      <c r="PUP66" s="30"/>
      <c r="PUQ66" s="66"/>
      <c r="PUR66" s="67"/>
      <c r="PUS66" s="30"/>
      <c r="PUT66" s="30"/>
      <c r="PUU66" s="43"/>
      <c r="PUV66" s="30"/>
      <c r="PUW66" s="66"/>
      <c r="PUX66" s="67"/>
      <c r="PUY66" s="30"/>
      <c r="PUZ66" s="30"/>
      <c r="PVA66" s="43"/>
      <c r="PVB66" s="30"/>
      <c r="PVC66" s="66"/>
      <c r="PVD66" s="67"/>
      <c r="PVE66" s="30"/>
      <c r="PVF66" s="30"/>
      <c r="PVG66" s="43"/>
      <c r="PVH66" s="30"/>
      <c r="PVI66" s="66"/>
      <c r="PVJ66" s="67"/>
      <c r="PVK66" s="30"/>
      <c r="PVL66" s="30"/>
      <c r="PVM66" s="43"/>
      <c r="PVN66" s="30"/>
      <c r="PVO66" s="66"/>
      <c r="PVP66" s="67"/>
      <c r="PVQ66" s="30"/>
      <c r="PVR66" s="30"/>
      <c r="PVS66" s="43"/>
      <c r="PVT66" s="30"/>
      <c r="PVU66" s="66"/>
      <c r="PVV66" s="67"/>
      <c r="PVW66" s="30"/>
      <c r="PVX66" s="30"/>
      <c r="PVY66" s="43"/>
      <c r="PVZ66" s="30"/>
      <c r="PWA66" s="66"/>
      <c r="PWB66" s="67"/>
      <c r="PWC66" s="30"/>
      <c r="PWD66" s="30"/>
      <c r="PWE66" s="43"/>
      <c r="PWF66" s="30"/>
      <c r="PWG66" s="66"/>
      <c r="PWH66" s="67"/>
      <c r="PWI66" s="30"/>
      <c r="PWJ66" s="30"/>
      <c r="PWK66" s="43"/>
      <c r="PWL66" s="30"/>
      <c r="PWM66" s="66"/>
      <c r="PWN66" s="67"/>
      <c r="PWO66" s="30"/>
      <c r="PWP66" s="30"/>
      <c r="PWQ66" s="43"/>
      <c r="PWR66" s="30"/>
      <c r="PWS66" s="66"/>
      <c r="PWT66" s="67"/>
      <c r="PWU66" s="30"/>
      <c r="PWV66" s="30"/>
      <c r="PWW66" s="43"/>
      <c r="PWX66" s="30"/>
      <c r="PWY66" s="66"/>
      <c r="PWZ66" s="67"/>
      <c r="PXA66" s="30"/>
      <c r="PXB66" s="30"/>
      <c r="PXC66" s="43"/>
      <c r="PXD66" s="30"/>
      <c r="PXE66" s="66"/>
      <c r="PXF66" s="67"/>
      <c r="PXG66" s="30"/>
      <c r="PXH66" s="30"/>
      <c r="PXI66" s="43"/>
      <c r="PXJ66" s="30"/>
      <c r="PXK66" s="66"/>
      <c r="PXL66" s="67"/>
      <c r="PXM66" s="30"/>
      <c r="PXN66" s="30"/>
      <c r="PXO66" s="43"/>
      <c r="PXP66" s="30"/>
      <c r="PXQ66" s="66"/>
      <c r="PXR66" s="67"/>
      <c r="PXS66" s="30"/>
      <c r="PXT66" s="30"/>
      <c r="PXU66" s="43"/>
      <c r="PXV66" s="30"/>
      <c r="PXW66" s="66"/>
      <c r="PXX66" s="67"/>
      <c r="PXY66" s="30"/>
      <c r="PXZ66" s="30"/>
      <c r="PYA66" s="43"/>
      <c r="PYB66" s="30"/>
      <c r="PYC66" s="66"/>
      <c r="PYD66" s="67"/>
      <c r="PYE66" s="30"/>
      <c r="PYF66" s="30"/>
      <c r="PYG66" s="43"/>
      <c r="PYH66" s="30"/>
      <c r="PYI66" s="66"/>
      <c r="PYJ66" s="67"/>
      <c r="PYK66" s="30"/>
      <c r="PYL66" s="30"/>
      <c r="PYM66" s="43"/>
      <c r="PYN66" s="30"/>
      <c r="PYO66" s="66"/>
      <c r="PYP66" s="67"/>
      <c r="PYQ66" s="30"/>
      <c r="PYR66" s="30"/>
      <c r="PYS66" s="43"/>
      <c r="PYT66" s="30"/>
      <c r="PYU66" s="66"/>
      <c r="PYV66" s="67"/>
      <c r="PYW66" s="30"/>
      <c r="PYX66" s="30"/>
      <c r="PYY66" s="43"/>
      <c r="PYZ66" s="30"/>
      <c r="PZA66" s="66"/>
      <c r="PZB66" s="67"/>
      <c r="PZC66" s="30"/>
      <c r="PZD66" s="30"/>
      <c r="PZE66" s="43"/>
      <c r="PZF66" s="30"/>
      <c r="PZG66" s="66"/>
      <c r="PZH66" s="67"/>
      <c r="PZI66" s="30"/>
      <c r="PZJ66" s="30"/>
      <c r="PZK66" s="43"/>
      <c r="PZL66" s="30"/>
      <c r="PZM66" s="66"/>
      <c r="PZN66" s="67"/>
      <c r="PZO66" s="30"/>
      <c r="PZP66" s="30"/>
      <c r="PZQ66" s="43"/>
      <c r="PZR66" s="30"/>
      <c r="PZS66" s="66"/>
      <c r="PZT66" s="67"/>
      <c r="PZU66" s="30"/>
      <c r="PZV66" s="30"/>
      <c r="PZW66" s="43"/>
      <c r="PZX66" s="30"/>
      <c r="PZY66" s="66"/>
      <c r="PZZ66" s="67"/>
      <c r="QAA66" s="30"/>
      <c r="QAB66" s="30"/>
      <c r="QAC66" s="43"/>
      <c r="QAD66" s="30"/>
      <c r="QAE66" s="66"/>
      <c r="QAF66" s="67"/>
      <c r="QAG66" s="30"/>
      <c r="QAH66" s="30"/>
      <c r="QAI66" s="43"/>
      <c r="QAJ66" s="30"/>
      <c r="QAK66" s="66"/>
      <c r="QAL66" s="67"/>
      <c r="QAM66" s="30"/>
      <c r="QAN66" s="30"/>
      <c r="QAO66" s="43"/>
      <c r="QAP66" s="30"/>
      <c r="QAQ66" s="66"/>
      <c r="QAR66" s="67"/>
      <c r="QAS66" s="30"/>
      <c r="QAT66" s="30"/>
      <c r="QAU66" s="43"/>
      <c r="QAV66" s="30"/>
      <c r="QAW66" s="66"/>
      <c r="QAX66" s="67"/>
      <c r="QAY66" s="30"/>
      <c r="QAZ66" s="30"/>
      <c r="QBA66" s="43"/>
      <c r="QBB66" s="30"/>
      <c r="QBC66" s="66"/>
      <c r="QBD66" s="67"/>
      <c r="QBE66" s="30"/>
      <c r="QBF66" s="30"/>
      <c r="QBG66" s="43"/>
      <c r="QBH66" s="30"/>
      <c r="QBI66" s="66"/>
      <c r="QBJ66" s="67"/>
      <c r="QBK66" s="30"/>
      <c r="QBL66" s="30"/>
      <c r="QBM66" s="43"/>
      <c r="QBN66" s="30"/>
      <c r="QBO66" s="66"/>
      <c r="QBP66" s="67"/>
      <c r="QBQ66" s="30"/>
      <c r="QBR66" s="30"/>
      <c r="QBS66" s="43"/>
      <c r="QBT66" s="30"/>
      <c r="QBU66" s="66"/>
      <c r="QBV66" s="67"/>
      <c r="QBW66" s="30"/>
      <c r="QBX66" s="30"/>
      <c r="QBY66" s="43"/>
      <c r="QBZ66" s="30"/>
      <c r="QCA66" s="66"/>
      <c r="QCB66" s="67"/>
      <c r="QCC66" s="30"/>
      <c r="QCD66" s="30"/>
      <c r="QCE66" s="43"/>
      <c r="QCF66" s="30"/>
      <c r="QCG66" s="66"/>
      <c r="QCH66" s="67"/>
      <c r="QCI66" s="30"/>
      <c r="QCJ66" s="30"/>
      <c r="QCK66" s="43"/>
      <c r="QCL66" s="30"/>
      <c r="QCM66" s="66"/>
      <c r="QCN66" s="67"/>
      <c r="QCO66" s="30"/>
      <c r="QCP66" s="30"/>
      <c r="QCQ66" s="43"/>
      <c r="QCR66" s="30"/>
      <c r="QCS66" s="66"/>
      <c r="QCT66" s="67"/>
      <c r="QCU66" s="30"/>
      <c r="QCV66" s="30"/>
      <c r="QCW66" s="43"/>
      <c r="QCX66" s="30"/>
      <c r="QCY66" s="66"/>
      <c r="QCZ66" s="67"/>
      <c r="QDA66" s="30"/>
      <c r="QDB66" s="30"/>
      <c r="QDC66" s="43"/>
      <c r="QDD66" s="30"/>
      <c r="QDE66" s="66"/>
      <c r="QDF66" s="67"/>
      <c r="QDG66" s="30"/>
      <c r="QDH66" s="30"/>
      <c r="QDI66" s="43"/>
      <c r="QDJ66" s="30"/>
      <c r="QDK66" s="66"/>
      <c r="QDL66" s="67"/>
      <c r="QDM66" s="30"/>
      <c r="QDN66" s="30"/>
      <c r="QDO66" s="43"/>
      <c r="QDP66" s="30"/>
      <c r="QDQ66" s="66"/>
      <c r="QDR66" s="67"/>
      <c r="QDS66" s="30"/>
      <c r="QDT66" s="30"/>
      <c r="QDU66" s="43"/>
      <c r="QDV66" s="30"/>
      <c r="QDW66" s="66"/>
      <c r="QDX66" s="67"/>
      <c r="QDY66" s="30"/>
      <c r="QDZ66" s="30"/>
      <c r="QEA66" s="43"/>
      <c r="QEB66" s="30"/>
      <c r="QEC66" s="66"/>
      <c r="QED66" s="67"/>
      <c r="QEE66" s="30"/>
      <c r="QEF66" s="30"/>
      <c r="QEG66" s="43"/>
      <c r="QEH66" s="30"/>
      <c r="QEI66" s="66"/>
      <c r="QEJ66" s="67"/>
      <c r="QEK66" s="30"/>
      <c r="QEL66" s="30"/>
      <c r="QEM66" s="43"/>
      <c r="QEN66" s="30"/>
      <c r="QEO66" s="66"/>
      <c r="QEP66" s="67"/>
      <c r="QEQ66" s="30"/>
      <c r="QER66" s="30"/>
      <c r="QES66" s="43"/>
      <c r="QET66" s="30"/>
      <c r="QEU66" s="66"/>
      <c r="QEV66" s="67"/>
      <c r="QEW66" s="30"/>
      <c r="QEX66" s="30"/>
      <c r="QEY66" s="43"/>
      <c r="QEZ66" s="30"/>
      <c r="QFA66" s="66"/>
      <c r="QFB66" s="67"/>
      <c r="QFC66" s="30"/>
      <c r="QFD66" s="30"/>
      <c r="QFE66" s="43"/>
      <c r="QFF66" s="30"/>
      <c r="QFG66" s="66"/>
      <c r="QFH66" s="67"/>
      <c r="QFI66" s="30"/>
      <c r="QFJ66" s="30"/>
      <c r="QFK66" s="43"/>
      <c r="QFL66" s="30"/>
      <c r="QFM66" s="66"/>
      <c r="QFN66" s="67"/>
      <c r="QFO66" s="30"/>
      <c r="QFP66" s="30"/>
      <c r="QFQ66" s="43"/>
      <c r="QFR66" s="30"/>
      <c r="QFS66" s="66"/>
      <c r="QFT66" s="67"/>
      <c r="QFU66" s="30"/>
      <c r="QFV66" s="30"/>
      <c r="QFW66" s="43"/>
      <c r="QFX66" s="30"/>
      <c r="QFY66" s="66"/>
      <c r="QFZ66" s="67"/>
      <c r="QGA66" s="30"/>
      <c r="QGB66" s="30"/>
      <c r="QGC66" s="43"/>
      <c r="QGD66" s="30"/>
      <c r="QGE66" s="66"/>
      <c r="QGF66" s="67"/>
      <c r="QGG66" s="30"/>
      <c r="QGH66" s="30"/>
      <c r="QGI66" s="43"/>
      <c r="QGJ66" s="30"/>
      <c r="QGK66" s="66"/>
      <c r="QGL66" s="67"/>
      <c r="QGM66" s="30"/>
      <c r="QGN66" s="30"/>
      <c r="QGO66" s="43"/>
      <c r="QGP66" s="30"/>
      <c r="QGQ66" s="66"/>
      <c r="QGR66" s="67"/>
      <c r="QGS66" s="30"/>
      <c r="QGT66" s="30"/>
      <c r="QGU66" s="43"/>
      <c r="QGV66" s="30"/>
      <c r="QGW66" s="66"/>
      <c r="QGX66" s="67"/>
      <c r="QGY66" s="30"/>
      <c r="QGZ66" s="30"/>
      <c r="QHA66" s="43"/>
      <c r="QHB66" s="30"/>
      <c r="QHC66" s="66"/>
      <c r="QHD66" s="67"/>
      <c r="QHE66" s="30"/>
      <c r="QHF66" s="30"/>
      <c r="QHG66" s="43"/>
      <c r="QHH66" s="30"/>
      <c r="QHI66" s="66"/>
      <c r="QHJ66" s="67"/>
      <c r="QHK66" s="30"/>
      <c r="QHL66" s="30"/>
      <c r="QHM66" s="43"/>
      <c r="QHN66" s="30"/>
      <c r="QHO66" s="66"/>
      <c r="QHP66" s="67"/>
      <c r="QHQ66" s="30"/>
      <c r="QHR66" s="30"/>
      <c r="QHS66" s="43"/>
      <c r="QHT66" s="30"/>
      <c r="QHU66" s="66"/>
      <c r="QHV66" s="67"/>
      <c r="QHW66" s="30"/>
      <c r="QHX66" s="30"/>
      <c r="QHY66" s="43"/>
      <c r="QHZ66" s="30"/>
      <c r="QIA66" s="66"/>
      <c r="QIB66" s="67"/>
      <c r="QIC66" s="30"/>
      <c r="QID66" s="30"/>
      <c r="QIE66" s="43"/>
      <c r="QIF66" s="30"/>
      <c r="QIG66" s="66"/>
      <c r="QIH66" s="67"/>
      <c r="QII66" s="30"/>
      <c r="QIJ66" s="30"/>
      <c r="QIK66" s="43"/>
      <c r="QIL66" s="30"/>
      <c r="QIM66" s="66"/>
      <c r="QIN66" s="67"/>
      <c r="QIO66" s="30"/>
      <c r="QIP66" s="30"/>
      <c r="QIQ66" s="43"/>
      <c r="QIR66" s="30"/>
      <c r="QIS66" s="66"/>
      <c r="QIT66" s="67"/>
      <c r="QIU66" s="30"/>
      <c r="QIV66" s="30"/>
      <c r="QIW66" s="43"/>
      <c r="QIX66" s="30"/>
      <c r="QIY66" s="66"/>
      <c r="QIZ66" s="67"/>
      <c r="QJA66" s="30"/>
      <c r="QJB66" s="30"/>
      <c r="QJC66" s="43"/>
      <c r="QJD66" s="30"/>
      <c r="QJE66" s="66"/>
      <c r="QJF66" s="67"/>
      <c r="QJG66" s="30"/>
      <c r="QJH66" s="30"/>
      <c r="QJI66" s="43"/>
      <c r="QJJ66" s="30"/>
      <c r="QJK66" s="66"/>
      <c r="QJL66" s="67"/>
      <c r="QJM66" s="30"/>
      <c r="QJN66" s="30"/>
      <c r="QJO66" s="43"/>
      <c r="QJP66" s="30"/>
      <c r="QJQ66" s="66"/>
      <c r="QJR66" s="67"/>
      <c r="QJS66" s="30"/>
      <c r="QJT66" s="30"/>
      <c r="QJU66" s="43"/>
      <c r="QJV66" s="30"/>
      <c r="QJW66" s="66"/>
      <c r="QJX66" s="67"/>
      <c r="QJY66" s="30"/>
      <c r="QJZ66" s="30"/>
      <c r="QKA66" s="43"/>
      <c r="QKB66" s="30"/>
      <c r="QKC66" s="66"/>
      <c r="QKD66" s="67"/>
      <c r="QKE66" s="30"/>
      <c r="QKF66" s="30"/>
      <c r="QKG66" s="43"/>
      <c r="QKH66" s="30"/>
      <c r="QKI66" s="66"/>
      <c r="QKJ66" s="67"/>
      <c r="QKK66" s="30"/>
      <c r="QKL66" s="30"/>
      <c r="QKM66" s="43"/>
      <c r="QKN66" s="30"/>
      <c r="QKO66" s="66"/>
      <c r="QKP66" s="67"/>
      <c r="QKQ66" s="30"/>
      <c r="QKR66" s="30"/>
      <c r="QKS66" s="43"/>
      <c r="QKT66" s="30"/>
      <c r="QKU66" s="66"/>
      <c r="QKV66" s="67"/>
      <c r="QKW66" s="30"/>
      <c r="QKX66" s="30"/>
      <c r="QKY66" s="43"/>
      <c r="QKZ66" s="30"/>
      <c r="QLA66" s="66"/>
      <c r="QLB66" s="67"/>
      <c r="QLC66" s="30"/>
      <c r="QLD66" s="30"/>
      <c r="QLE66" s="43"/>
      <c r="QLF66" s="30"/>
      <c r="QLG66" s="66"/>
      <c r="QLH66" s="67"/>
      <c r="QLI66" s="30"/>
      <c r="QLJ66" s="30"/>
      <c r="QLK66" s="43"/>
      <c r="QLL66" s="30"/>
      <c r="QLM66" s="66"/>
      <c r="QLN66" s="67"/>
      <c r="QLO66" s="30"/>
      <c r="QLP66" s="30"/>
      <c r="QLQ66" s="43"/>
      <c r="QLR66" s="30"/>
      <c r="QLS66" s="66"/>
      <c r="QLT66" s="67"/>
      <c r="QLU66" s="30"/>
      <c r="QLV66" s="30"/>
      <c r="QLW66" s="43"/>
      <c r="QLX66" s="30"/>
      <c r="QLY66" s="66"/>
      <c r="QLZ66" s="67"/>
      <c r="QMA66" s="30"/>
      <c r="QMB66" s="30"/>
      <c r="QMC66" s="43"/>
      <c r="QMD66" s="30"/>
      <c r="QME66" s="66"/>
      <c r="QMF66" s="67"/>
      <c r="QMG66" s="30"/>
      <c r="QMH66" s="30"/>
      <c r="QMI66" s="43"/>
      <c r="QMJ66" s="30"/>
      <c r="QMK66" s="66"/>
      <c r="QML66" s="67"/>
      <c r="QMM66" s="30"/>
      <c r="QMN66" s="30"/>
      <c r="QMO66" s="43"/>
      <c r="QMP66" s="30"/>
      <c r="QMQ66" s="66"/>
      <c r="QMR66" s="67"/>
      <c r="QMS66" s="30"/>
      <c r="QMT66" s="30"/>
      <c r="QMU66" s="43"/>
      <c r="QMV66" s="30"/>
      <c r="QMW66" s="66"/>
      <c r="QMX66" s="67"/>
      <c r="QMY66" s="30"/>
      <c r="QMZ66" s="30"/>
      <c r="QNA66" s="43"/>
      <c r="QNB66" s="30"/>
      <c r="QNC66" s="66"/>
      <c r="QND66" s="67"/>
      <c r="QNE66" s="30"/>
      <c r="QNF66" s="30"/>
      <c r="QNG66" s="43"/>
      <c r="QNH66" s="30"/>
      <c r="QNI66" s="66"/>
      <c r="QNJ66" s="67"/>
      <c r="QNK66" s="30"/>
      <c r="QNL66" s="30"/>
      <c r="QNM66" s="43"/>
      <c r="QNN66" s="30"/>
      <c r="QNO66" s="66"/>
      <c r="QNP66" s="67"/>
      <c r="QNQ66" s="30"/>
      <c r="QNR66" s="30"/>
      <c r="QNS66" s="43"/>
      <c r="QNT66" s="30"/>
      <c r="QNU66" s="66"/>
      <c r="QNV66" s="67"/>
      <c r="QNW66" s="30"/>
      <c r="QNX66" s="30"/>
      <c r="QNY66" s="43"/>
      <c r="QNZ66" s="30"/>
      <c r="QOA66" s="66"/>
      <c r="QOB66" s="67"/>
      <c r="QOC66" s="30"/>
      <c r="QOD66" s="30"/>
      <c r="QOE66" s="43"/>
      <c r="QOF66" s="30"/>
      <c r="QOG66" s="66"/>
      <c r="QOH66" s="67"/>
      <c r="QOI66" s="30"/>
      <c r="QOJ66" s="30"/>
      <c r="QOK66" s="43"/>
      <c r="QOL66" s="30"/>
      <c r="QOM66" s="66"/>
      <c r="QON66" s="67"/>
      <c r="QOO66" s="30"/>
      <c r="QOP66" s="30"/>
      <c r="QOQ66" s="43"/>
      <c r="QOR66" s="30"/>
      <c r="QOS66" s="66"/>
      <c r="QOT66" s="67"/>
      <c r="QOU66" s="30"/>
      <c r="QOV66" s="30"/>
      <c r="QOW66" s="43"/>
      <c r="QOX66" s="30"/>
      <c r="QOY66" s="66"/>
      <c r="QOZ66" s="67"/>
      <c r="QPA66" s="30"/>
      <c r="QPB66" s="30"/>
      <c r="QPC66" s="43"/>
      <c r="QPD66" s="30"/>
      <c r="QPE66" s="66"/>
      <c r="QPF66" s="67"/>
      <c r="QPG66" s="30"/>
      <c r="QPH66" s="30"/>
      <c r="QPI66" s="43"/>
      <c r="QPJ66" s="30"/>
      <c r="QPK66" s="66"/>
      <c r="QPL66" s="67"/>
      <c r="QPM66" s="30"/>
      <c r="QPN66" s="30"/>
      <c r="QPO66" s="43"/>
      <c r="QPP66" s="30"/>
      <c r="QPQ66" s="66"/>
      <c r="QPR66" s="67"/>
      <c r="QPS66" s="30"/>
      <c r="QPT66" s="30"/>
      <c r="QPU66" s="43"/>
      <c r="QPV66" s="30"/>
      <c r="QPW66" s="66"/>
      <c r="QPX66" s="67"/>
      <c r="QPY66" s="30"/>
      <c r="QPZ66" s="30"/>
      <c r="QQA66" s="43"/>
      <c r="QQB66" s="30"/>
      <c r="QQC66" s="66"/>
      <c r="QQD66" s="67"/>
      <c r="QQE66" s="30"/>
      <c r="QQF66" s="30"/>
      <c r="QQG66" s="43"/>
      <c r="QQH66" s="30"/>
      <c r="QQI66" s="66"/>
      <c r="QQJ66" s="67"/>
      <c r="QQK66" s="30"/>
      <c r="QQL66" s="30"/>
      <c r="QQM66" s="43"/>
      <c r="QQN66" s="30"/>
      <c r="QQO66" s="66"/>
      <c r="QQP66" s="67"/>
      <c r="QQQ66" s="30"/>
      <c r="QQR66" s="30"/>
      <c r="QQS66" s="43"/>
      <c r="QQT66" s="30"/>
      <c r="QQU66" s="66"/>
      <c r="QQV66" s="67"/>
      <c r="QQW66" s="30"/>
      <c r="QQX66" s="30"/>
      <c r="QQY66" s="43"/>
      <c r="QQZ66" s="30"/>
      <c r="QRA66" s="66"/>
      <c r="QRB66" s="67"/>
      <c r="QRC66" s="30"/>
      <c r="QRD66" s="30"/>
      <c r="QRE66" s="43"/>
      <c r="QRF66" s="30"/>
      <c r="QRG66" s="66"/>
      <c r="QRH66" s="67"/>
      <c r="QRI66" s="30"/>
      <c r="QRJ66" s="30"/>
      <c r="QRK66" s="43"/>
      <c r="QRL66" s="30"/>
      <c r="QRM66" s="66"/>
      <c r="QRN66" s="67"/>
      <c r="QRO66" s="30"/>
      <c r="QRP66" s="30"/>
      <c r="QRQ66" s="43"/>
      <c r="QRR66" s="30"/>
      <c r="QRS66" s="66"/>
      <c r="QRT66" s="67"/>
      <c r="QRU66" s="30"/>
      <c r="QRV66" s="30"/>
      <c r="QRW66" s="43"/>
      <c r="QRX66" s="30"/>
      <c r="QRY66" s="66"/>
      <c r="QRZ66" s="67"/>
      <c r="QSA66" s="30"/>
      <c r="QSB66" s="30"/>
      <c r="QSC66" s="43"/>
      <c r="QSD66" s="30"/>
      <c r="QSE66" s="66"/>
      <c r="QSF66" s="67"/>
      <c r="QSG66" s="30"/>
      <c r="QSH66" s="30"/>
      <c r="QSI66" s="43"/>
      <c r="QSJ66" s="30"/>
      <c r="QSK66" s="66"/>
      <c r="QSL66" s="67"/>
      <c r="QSM66" s="30"/>
      <c r="QSN66" s="30"/>
      <c r="QSO66" s="43"/>
      <c r="QSP66" s="30"/>
      <c r="QSQ66" s="66"/>
      <c r="QSR66" s="67"/>
      <c r="QSS66" s="30"/>
      <c r="QST66" s="30"/>
      <c r="QSU66" s="43"/>
      <c r="QSV66" s="30"/>
      <c r="QSW66" s="66"/>
      <c r="QSX66" s="67"/>
      <c r="QSY66" s="30"/>
      <c r="QSZ66" s="30"/>
      <c r="QTA66" s="43"/>
      <c r="QTB66" s="30"/>
      <c r="QTC66" s="66"/>
      <c r="QTD66" s="67"/>
      <c r="QTE66" s="30"/>
      <c r="QTF66" s="30"/>
      <c r="QTG66" s="43"/>
      <c r="QTH66" s="30"/>
      <c r="QTI66" s="66"/>
      <c r="QTJ66" s="67"/>
      <c r="QTK66" s="30"/>
      <c r="QTL66" s="30"/>
      <c r="QTM66" s="43"/>
      <c r="QTN66" s="30"/>
      <c r="QTO66" s="66"/>
      <c r="QTP66" s="67"/>
      <c r="QTQ66" s="30"/>
      <c r="QTR66" s="30"/>
      <c r="QTS66" s="43"/>
      <c r="QTT66" s="30"/>
      <c r="QTU66" s="66"/>
      <c r="QTV66" s="67"/>
      <c r="QTW66" s="30"/>
      <c r="QTX66" s="30"/>
      <c r="QTY66" s="43"/>
      <c r="QTZ66" s="30"/>
      <c r="QUA66" s="66"/>
      <c r="QUB66" s="67"/>
      <c r="QUC66" s="30"/>
      <c r="QUD66" s="30"/>
      <c r="QUE66" s="43"/>
      <c r="QUF66" s="30"/>
      <c r="QUG66" s="66"/>
      <c r="QUH66" s="67"/>
      <c r="QUI66" s="30"/>
      <c r="QUJ66" s="30"/>
      <c r="QUK66" s="43"/>
      <c r="QUL66" s="30"/>
      <c r="QUM66" s="66"/>
      <c r="QUN66" s="67"/>
      <c r="QUO66" s="30"/>
      <c r="QUP66" s="30"/>
      <c r="QUQ66" s="43"/>
      <c r="QUR66" s="30"/>
      <c r="QUS66" s="66"/>
      <c r="QUT66" s="67"/>
      <c r="QUU66" s="30"/>
      <c r="QUV66" s="30"/>
      <c r="QUW66" s="43"/>
      <c r="QUX66" s="30"/>
      <c r="QUY66" s="66"/>
      <c r="QUZ66" s="67"/>
      <c r="QVA66" s="30"/>
      <c r="QVB66" s="30"/>
      <c r="QVC66" s="43"/>
      <c r="QVD66" s="30"/>
      <c r="QVE66" s="66"/>
      <c r="QVF66" s="67"/>
      <c r="QVG66" s="30"/>
      <c r="QVH66" s="30"/>
      <c r="QVI66" s="43"/>
      <c r="QVJ66" s="30"/>
      <c r="QVK66" s="66"/>
      <c r="QVL66" s="67"/>
      <c r="QVM66" s="30"/>
      <c r="QVN66" s="30"/>
      <c r="QVO66" s="43"/>
      <c r="QVP66" s="30"/>
      <c r="QVQ66" s="66"/>
      <c r="QVR66" s="67"/>
      <c r="QVS66" s="30"/>
      <c r="QVT66" s="30"/>
      <c r="QVU66" s="43"/>
      <c r="QVV66" s="30"/>
      <c r="QVW66" s="66"/>
      <c r="QVX66" s="67"/>
      <c r="QVY66" s="30"/>
      <c r="QVZ66" s="30"/>
      <c r="QWA66" s="43"/>
      <c r="QWB66" s="30"/>
      <c r="QWC66" s="66"/>
      <c r="QWD66" s="67"/>
      <c r="QWE66" s="30"/>
      <c r="QWF66" s="30"/>
      <c r="QWG66" s="43"/>
      <c r="QWH66" s="30"/>
      <c r="QWI66" s="66"/>
      <c r="QWJ66" s="67"/>
      <c r="QWK66" s="30"/>
      <c r="QWL66" s="30"/>
      <c r="QWM66" s="43"/>
      <c r="QWN66" s="30"/>
      <c r="QWO66" s="66"/>
      <c r="QWP66" s="67"/>
      <c r="QWQ66" s="30"/>
      <c r="QWR66" s="30"/>
      <c r="QWS66" s="43"/>
      <c r="QWT66" s="30"/>
      <c r="QWU66" s="66"/>
      <c r="QWV66" s="67"/>
      <c r="QWW66" s="30"/>
      <c r="QWX66" s="30"/>
      <c r="QWY66" s="43"/>
      <c r="QWZ66" s="30"/>
      <c r="QXA66" s="66"/>
      <c r="QXB66" s="67"/>
      <c r="QXC66" s="30"/>
      <c r="QXD66" s="30"/>
      <c r="QXE66" s="43"/>
      <c r="QXF66" s="30"/>
      <c r="QXG66" s="66"/>
      <c r="QXH66" s="67"/>
      <c r="QXI66" s="30"/>
      <c r="QXJ66" s="30"/>
      <c r="QXK66" s="43"/>
      <c r="QXL66" s="30"/>
      <c r="QXM66" s="66"/>
      <c r="QXN66" s="67"/>
      <c r="QXO66" s="30"/>
      <c r="QXP66" s="30"/>
      <c r="QXQ66" s="43"/>
      <c r="QXR66" s="30"/>
      <c r="QXS66" s="66"/>
      <c r="QXT66" s="67"/>
      <c r="QXU66" s="30"/>
      <c r="QXV66" s="30"/>
      <c r="QXW66" s="43"/>
      <c r="QXX66" s="30"/>
      <c r="QXY66" s="66"/>
      <c r="QXZ66" s="67"/>
      <c r="QYA66" s="30"/>
      <c r="QYB66" s="30"/>
      <c r="QYC66" s="43"/>
      <c r="QYD66" s="30"/>
      <c r="QYE66" s="66"/>
      <c r="QYF66" s="67"/>
      <c r="QYG66" s="30"/>
      <c r="QYH66" s="30"/>
      <c r="QYI66" s="43"/>
      <c r="QYJ66" s="30"/>
      <c r="QYK66" s="66"/>
      <c r="QYL66" s="67"/>
      <c r="QYM66" s="30"/>
      <c r="QYN66" s="30"/>
      <c r="QYO66" s="43"/>
      <c r="QYP66" s="30"/>
      <c r="QYQ66" s="66"/>
      <c r="QYR66" s="67"/>
      <c r="QYS66" s="30"/>
      <c r="QYT66" s="30"/>
      <c r="QYU66" s="43"/>
      <c r="QYV66" s="30"/>
      <c r="QYW66" s="66"/>
      <c r="QYX66" s="67"/>
      <c r="QYY66" s="30"/>
      <c r="QYZ66" s="30"/>
      <c r="QZA66" s="43"/>
      <c r="QZB66" s="30"/>
      <c r="QZC66" s="66"/>
      <c r="QZD66" s="67"/>
      <c r="QZE66" s="30"/>
      <c r="QZF66" s="30"/>
      <c r="QZG66" s="43"/>
      <c r="QZH66" s="30"/>
      <c r="QZI66" s="66"/>
      <c r="QZJ66" s="67"/>
      <c r="QZK66" s="30"/>
      <c r="QZL66" s="30"/>
      <c r="QZM66" s="43"/>
      <c r="QZN66" s="30"/>
      <c r="QZO66" s="66"/>
      <c r="QZP66" s="67"/>
      <c r="QZQ66" s="30"/>
      <c r="QZR66" s="30"/>
      <c r="QZS66" s="43"/>
      <c r="QZT66" s="30"/>
      <c r="QZU66" s="66"/>
      <c r="QZV66" s="67"/>
      <c r="QZW66" s="30"/>
      <c r="QZX66" s="30"/>
      <c r="QZY66" s="43"/>
      <c r="QZZ66" s="30"/>
      <c r="RAA66" s="66"/>
      <c r="RAB66" s="67"/>
      <c r="RAC66" s="30"/>
      <c r="RAD66" s="30"/>
      <c r="RAE66" s="43"/>
      <c r="RAF66" s="30"/>
      <c r="RAG66" s="66"/>
      <c r="RAH66" s="67"/>
      <c r="RAI66" s="30"/>
      <c r="RAJ66" s="30"/>
      <c r="RAK66" s="43"/>
      <c r="RAL66" s="30"/>
      <c r="RAM66" s="66"/>
      <c r="RAN66" s="67"/>
      <c r="RAO66" s="30"/>
      <c r="RAP66" s="30"/>
      <c r="RAQ66" s="43"/>
      <c r="RAR66" s="30"/>
      <c r="RAS66" s="66"/>
      <c r="RAT66" s="67"/>
      <c r="RAU66" s="30"/>
      <c r="RAV66" s="30"/>
      <c r="RAW66" s="43"/>
      <c r="RAX66" s="30"/>
      <c r="RAY66" s="66"/>
      <c r="RAZ66" s="67"/>
      <c r="RBA66" s="30"/>
      <c r="RBB66" s="30"/>
      <c r="RBC66" s="43"/>
      <c r="RBD66" s="30"/>
      <c r="RBE66" s="66"/>
      <c r="RBF66" s="67"/>
      <c r="RBG66" s="30"/>
      <c r="RBH66" s="30"/>
      <c r="RBI66" s="43"/>
      <c r="RBJ66" s="30"/>
      <c r="RBK66" s="66"/>
      <c r="RBL66" s="67"/>
      <c r="RBM66" s="30"/>
      <c r="RBN66" s="30"/>
      <c r="RBO66" s="43"/>
      <c r="RBP66" s="30"/>
      <c r="RBQ66" s="66"/>
      <c r="RBR66" s="67"/>
      <c r="RBS66" s="30"/>
      <c r="RBT66" s="30"/>
      <c r="RBU66" s="43"/>
      <c r="RBV66" s="30"/>
      <c r="RBW66" s="66"/>
      <c r="RBX66" s="67"/>
      <c r="RBY66" s="30"/>
      <c r="RBZ66" s="30"/>
      <c r="RCA66" s="43"/>
      <c r="RCB66" s="30"/>
      <c r="RCC66" s="66"/>
      <c r="RCD66" s="67"/>
      <c r="RCE66" s="30"/>
      <c r="RCF66" s="30"/>
      <c r="RCG66" s="43"/>
      <c r="RCH66" s="30"/>
      <c r="RCI66" s="66"/>
      <c r="RCJ66" s="67"/>
      <c r="RCK66" s="30"/>
      <c r="RCL66" s="30"/>
      <c r="RCM66" s="43"/>
      <c r="RCN66" s="30"/>
      <c r="RCO66" s="66"/>
      <c r="RCP66" s="67"/>
      <c r="RCQ66" s="30"/>
      <c r="RCR66" s="30"/>
      <c r="RCS66" s="43"/>
      <c r="RCT66" s="30"/>
      <c r="RCU66" s="66"/>
      <c r="RCV66" s="67"/>
      <c r="RCW66" s="30"/>
      <c r="RCX66" s="30"/>
      <c r="RCY66" s="43"/>
      <c r="RCZ66" s="30"/>
      <c r="RDA66" s="66"/>
      <c r="RDB66" s="67"/>
      <c r="RDC66" s="30"/>
      <c r="RDD66" s="30"/>
      <c r="RDE66" s="43"/>
      <c r="RDF66" s="30"/>
      <c r="RDG66" s="66"/>
      <c r="RDH66" s="67"/>
      <c r="RDI66" s="30"/>
      <c r="RDJ66" s="30"/>
      <c r="RDK66" s="43"/>
      <c r="RDL66" s="30"/>
      <c r="RDM66" s="66"/>
      <c r="RDN66" s="67"/>
      <c r="RDO66" s="30"/>
      <c r="RDP66" s="30"/>
      <c r="RDQ66" s="43"/>
      <c r="RDR66" s="30"/>
      <c r="RDS66" s="66"/>
      <c r="RDT66" s="67"/>
      <c r="RDU66" s="30"/>
      <c r="RDV66" s="30"/>
      <c r="RDW66" s="43"/>
      <c r="RDX66" s="30"/>
      <c r="RDY66" s="66"/>
      <c r="RDZ66" s="67"/>
      <c r="REA66" s="30"/>
      <c r="REB66" s="30"/>
      <c r="REC66" s="43"/>
      <c r="RED66" s="30"/>
      <c r="REE66" s="66"/>
      <c r="REF66" s="67"/>
      <c r="REG66" s="30"/>
      <c r="REH66" s="30"/>
      <c r="REI66" s="43"/>
      <c r="REJ66" s="30"/>
      <c r="REK66" s="66"/>
      <c r="REL66" s="67"/>
      <c r="REM66" s="30"/>
      <c r="REN66" s="30"/>
      <c r="REO66" s="43"/>
      <c r="REP66" s="30"/>
      <c r="REQ66" s="66"/>
      <c r="RER66" s="67"/>
      <c r="RES66" s="30"/>
      <c r="RET66" s="30"/>
      <c r="REU66" s="43"/>
      <c r="REV66" s="30"/>
      <c r="REW66" s="66"/>
      <c r="REX66" s="67"/>
      <c r="REY66" s="30"/>
      <c r="REZ66" s="30"/>
      <c r="RFA66" s="43"/>
      <c r="RFB66" s="30"/>
      <c r="RFC66" s="66"/>
      <c r="RFD66" s="67"/>
      <c r="RFE66" s="30"/>
      <c r="RFF66" s="30"/>
      <c r="RFG66" s="43"/>
      <c r="RFH66" s="30"/>
      <c r="RFI66" s="66"/>
      <c r="RFJ66" s="67"/>
      <c r="RFK66" s="30"/>
      <c r="RFL66" s="30"/>
      <c r="RFM66" s="43"/>
      <c r="RFN66" s="30"/>
      <c r="RFO66" s="66"/>
      <c r="RFP66" s="67"/>
      <c r="RFQ66" s="30"/>
      <c r="RFR66" s="30"/>
      <c r="RFS66" s="43"/>
      <c r="RFT66" s="30"/>
      <c r="RFU66" s="66"/>
      <c r="RFV66" s="67"/>
      <c r="RFW66" s="30"/>
      <c r="RFX66" s="30"/>
      <c r="RFY66" s="43"/>
      <c r="RFZ66" s="30"/>
      <c r="RGA66" s="66"/>
      <c r="RGB66" s="67"/>
      <c r="RGC66" s="30"/>
      <c r="RGD66" s="30"/>
      <c r="RGE66" s="43"/>
      <c r="RGF66" s="30"/>
      <c r="RGG66" s="66"/>
      <c r="RGH66" s="67"/>
      <c r="RGI66" s="30"/>
      <c r="RGJ66" s="30"/>
      <c r="RGK66" s="43"/>
      <c r="RGL66" s="30"/>
      <c r="RGM66" s="66"/>
      <c r="RGN66" s="67"/>
      <c r="RGO66" s="30"/>
      <c r="RGP66" s="30"/>
      <c r="RGQ66" s="43"/>
      <c r="RGR66" s="30"/>
      <c r="RGS66" s="66"/>
      <c r="RGT66" s="67"/>
      <c r="RGU66" s="30"/>
      <c r="RGV66" s="30"/>
      <c r="RGW66" s="43"/>
      <c r="RGX66" s="30"/>
      <c r="RGY66" s="66"/>
      <c r="RGZ66" s="67"/>
      <c r="RHA66" s="30"/>
      <c r="RHB66" s="30"/>
      <c r="RHC66" s="43"/>
      <c r="RHD66" s="30"/>
      <c r="RHE66" s="66"/>
      <c r="RHF66" s="67"/>
      <c r="RHG66" s="30"/>
      <c r="RHH66" s="30"/>
      <c r="RHI66" s="43"/>
      <c r="RHJ66" s="30"/>
      <c r="RHK66" s="66"/>
      <c r="RHL66" s="67"/>
      <c r="RHM66" s="30"/>
      <c r="RHN66" s="30"/>
      <c r="RHO66" s="43"/>
      <c r="RHP66" s="30"/>
      <c r="RHQ66" s="66"/>
      <c r="RHR66" s="67"/>
      <c r="RHS66" s="30"/>
      <c r="RHT66" s="30"/>
      <c r="RHU66" s="43"/>
      <c r="RHV66" s="30"/>
      <c r="RHW66" s="66"/>
      <c r="RHX66" s="67"/>
      <c r="RHY66" s="30"/>
      <c r="RHZ66" s="30"/>
      <c r="RIA66" s="43"/>
      <c r="RIB66" s="30"/>
      <c r="RIC66" s="66"/>
      <c r="RID66" s="67"/>
      <c r="RIE66" s="30"/>
      <c r="RIF66" s="30"/>
      <c r="RIG66" s="43"/>
      <c r="RIH66" s="30"/>
      <c r="RII66" s="66"/>
      <c r="RIJ66" s="67"/>
      <c r="RIK66" s="30"/>
      <c r="RIL66" s="30"/>
      <c r="RIM66" s="43"/>
      <c r="RIN66" s="30"/>
      <c r="RIO66" s="66"/>
      <c r="RIP66" s="67"/>
      <c r="RIQ66" s="30"/>
      <c r="RIR66" s="30"/>
      <c r="RIS66" s="43"/>
      <c r="RIT66" s="30"/>
      <c r="RIU66" s="66"/>
      <c r="RIV66" s="67"/>
      <c r="RIW66" s="30"/>
      <c r="RIX66" s="30"/>
      <c r="RIY66" s="43"/>
      <c r="RIZ66" s="30"/>
      <c r="RJA66" s="66"/>
      <c r="RJB66" s="67"/>
      <c r="RJC66" s="30"/>
      <c r="RJD66" s="30"/>
      <c r="RJE66" s="43"/>
      <c r="RJF66" s="30"/>
      <c r="RJG66" s="66"/>
      <c r="RJH66" s="67"/>
      <c r="RJI66" s="30"/>
      <c r="RJJ66" s="30"/>
      <c r="RJK66" s="43"/>
      <c r="RJL66" s="30"/>
      <c r="RJM66" s="66"/>
      <c r="RJN66" s="67"/>
      <c r="RJO66" s="30"/>
      <c r="RJP66" s="30"/>
      <c r="RJQ66" s="43"/>
      <c r="RJR66" s="30"/>
      <c r="RJS66" s="66"/>
      <c r="RJT66" s="67"/>
      <c r="RJU66" s="30"/>
      <c r="RJV66" s="30"/>
      <c r="RJW66" s="43"/>
      <c r="RJX66" s="30"/>
      <c r="RJY66" s="66"/>
      <c r="RJZ66" s="67"/>
      <c r="RKA66" s="30"/>
      <c r="RKB66" s="30"/>
      <c r="RKC66" s="43"/>
      <c r="RKD66" s="30"/>
      <c r="RKE66" s="66"/>
      <c r="RKF66" s="67"/>
      <c r="RKG66" s="30"/>
      <c r="RKH66" s="30"/>
      <c r="RKI66" s="43"/>
      <c r="RKJ66" s="30"/>
      <c r="RKK66" s="66"/>
      <c r="RKL66" s="67"/>
      <c r="RKM66" s="30"/>
      <c r="RKN66" s="30"/>
      <c r="RKO66" s="43"/>
      <c r="RKP66" s="30"/>
      <c r="RKQ66" s="66"/>
      <c r="RKR66" s="67"/>
      <c r="RKS66" s="30"/>
      <c r="RKT66" s="30"/>
      <c r="RKU66" s="43"/>
      <c r="RKV66" s="30"/>
      <c r="RKW66" s="66"/>
      <c r="RKX66" s="67"/>
      <c r="RKY66" s="30"/>
      <c r="RKZ66" s="30"/>
      <c r="RLA66" s="43"/>
      <c r="RLB66" s="30"/>
      <c r="RLC66" s="66"/>
      <c r="RLD66" s="67"/>
      <c r="RLE66" s="30"/>
      <c r="RLF66" s="30"/>
      <c r="RLG66" s="43"/>
      <c r="RLH66" s="30"/>
      <c r="RLI66" s="66"/>
      <c r="RLJ66" s="67"/>
      <c r="RLK66" s="30"/>
      <c r="RLL66" s="30"/>
      <c r="RLM66" s="43"/>
      <c r="RLN66" s="30"/>
      <c r="RLO66" s="66"/>
      <c r="RLP66" s="67"/>
      <c r="RLQ66" s="30"/>
      <c r="RLR66" s="30"/>
      <c r="RLS66" s="43"/>
      <c r="RLT66" s="30"/>
      <c r="RLU66" s="66"/>
      <c r="RLV66" s="67"/>
      <c r="RLW66" s="30"/>
      <c r="RLX66" s="30"/>
      <c r="RLY66" s="43"/>
      <c r="RLZ66" s="30"/>
      <c r="RMA66" s="66"/>
      <c r="RMB66" s="67"/>
      <c r="RMC66" s="30"/>
      <c r="RMD66" s="30"/>
      <c r="RME66" s="43"/>
      <c r="RMF66" s="30"/>
      <c r="RMG66" s="66"/>
      <c r="RMH66" s="67"/>
      <c r="RMI66" s="30"/>
      <c r="RMJ66" s="30"/>
      <c r="RMK66" s="43"/>
      <c r="RML66" s="30"/>
      <c r="RMM66" s="66"/>
      <c r="RMN66" s="67"/>
      <c r="RMO66" s="30"/>
      <c r="RMP66" s="30"/>
      <c r="RMQ66" s="43"/>
      <c r="RMR66" s="30"/>
      <c r="RMS66" s="66"/>
      <c r="RMT66" s="67"/>
      <c r="RMU66" s="30"/>
      <c r="RMV66" s="30"/>
      <c r="RMW66" s="43"/>
      <c r="RMX66" s="30"/>
      <c r="RMY66" s="66"/>
      <c r="RMZ66" s="67"/>
      <c r="RNA66" s="30"/>
      <c r="RNB66" s="30"/>
      <c r="RNC66" s="43"/>
      <c r="RND66" s="30"/>
      <c r="RNE66" s="66"/>
      <c r="RNF66" s="67"/>
      <c r="RNG66" s="30"/>
      <c r="RNH66" s="30"/>
      <c r="RNI66" s="43"/>
      <c r="RNJ66" s="30"/>
      <c r="RNK66" s="66"/>
      <c r="RNL66" s="67"/>
      <c r="RNM66" s="30"/>
      <c r="RNN66" s="30"/>
      <c r="RNO66" s="43"/>
      <c r="RNP66" s="30"/>
      <c r="RNQ66" s="66"/>
      <c r="RNR66" s="67"/>
      <c r="RNS66" s="30"/>
      <c r="RNT66" s="30"/>
      <c r="RNU66" s="43"/>
      <c r="RNV66" s="30"/>
      <c r="RNW66" s="66"/>
      <c r="RNX66" s="67"/>
      <c r="RNY66" s="30"/>
      <c r="RNZ66" s="30"/>
      <c r="ROA66" s="43"/>
      <c r="ROB66" s="30"/>
      <c r="ROC66" s="66"/>
      <c r="ROD66" s="67"/>
      <c r="ROE66" s="30"/>
      <c r="ROF66" s="30"/>
      <c r="ROG66" s="43"/>
      <c r="ROH66" s="30"/>
      <c r="ROI66" s="66"/>
      <c r="ROJ66" s="67"/>
      <c r="ROK66" s="30"/>
      <c r="ROL66" s="30"/>
      <c r="ROM66" s="43"/>
      <c r="RON66" s="30"/>
      <c r="ROO66" s="66"/>
      <c r="ROP66" s="67"/>
      <c r="ROQ66" s="30"/>
      <c r="ROR66" s="30"/>
      <c r="ROS66" s="43"/>
      <c r="ROT66" s="30"/>
      <c r="ROU66" s="66"/>
      <c r="ROV66" s="67"/>
      <c r="ROW66" s="30"/>
      <c r="ROX66" s="30"/>
      <c r="ROY66" s="43"/>
      <c r="ROZ66" s="30"/>
      <c r="RPA66" s="66"/>
      <c r="RPB66" s="67"/>
      <c r="RPC66" s="30"/>
      <c r="RPD66" s="30"/>
      <c r="RPE66" s="43"/>
      <c r="RPF66" s="30"/>
      <c r="RPG66" s="66"/>
      <c r="RPH66" s="67"/>
      <c r="RPI66" s="30"/>
      <c r="RPJ66" s="30"/>
      <c r="RPK66" s="43"/>
      <c r="RPL66" s="30"/>
      <c r="RPM66" s="66"/>
      <c r="RPN66" s="67"/>
      <c r="RPO66" s="30"/>
      <c r="RPP66" s="30"/>
      <c r="RPQ66" s="43"/>
      <c r="RPR66" s="30"/>
      <c r="RPS66" s="66"/>
      <c r="RPT66" s="67"/>
      <c r="RPU66" s="30"/>
      <c r="RPV66" s="30"/>
      <c r="RPW66" s="43"/>
      <c r="RPX66" s="30"/>
      <c r="RPY66" s="66"/>
      <c r="RPZ66" s="67"/>
      <c r="RQA66" s="30"/>
      <c r="RQB66" s="30"/>
      <c r="RQC66" s="43"/>
      <c r="RQD66" s="30"/>
      <c r="RQE66" s="66"/>
      <c r="RQF66" s="67"/>
      <c r="RQG66" s="30"/>
      <c r="RQH66" s="30"/>
      <c r="RQI66" s="43"/>
      <c r="RQJ66" s="30"/>
      <c r="RQK66" s="66"/>
      <c r="RQL66" s="67"/>
      <c r="RQM66" s="30"/>
      <c r="RQN66" s="30"/>
      <c r="RQO66" s="43"/>
      <c r="RQP66" s="30"/>
      <c r="RQQ66" s="66"/>
      <c r="RQR66" s="67"/>
      <c r="RQS66" s="30"/>
      <c r="RQT66" s="30"/>
      <c r="RQU66" s="43"/>
      <c r="RQV66" s="30"/>
      <c r="RQW66" s="66"/>
      <c r="RQX66" s="67"/>
      <c r="RQY66" s="30"/>
      <c r="RQZ66" s="30"/>
      <c r="RRA66" s="43"/>
      <c r="RRB66" s="30"/>
      <c r="RRC66" s="66"/>
      <c r="RRD66" s="67"/>
      <c r="RRE66" s="30"/>
      <c r="RRF66" s="30"/>
      <c r="RRG66" s="43"/>
      <c r="RRH66" s="30"/>
      <c r="RRI66" s="66"/>
      <c r="RRJ66" s="67"/>
      <c r="RRK66" s="30"/>
      <c r="RRL66" s="30"/>
      <c r="RRM66" s="43"/>
      <c r="RRN66" s="30"/>
      <c r="RRO66" s="66"/>
      <c r="RRP66" s="67"/>
      <c r="RRQ66" s="30"/>
      <c r="RRR66" s="30"/>
      <c r="RRS66" s="43"/>
      <c r="RRT66" s="30"/>
      <c r="RRU66" s="66"/>
      <c r="RRV66" s="67"/>
      <c r="RRW66" s="30"/>
      <c r="RRX66" s="30"/>
      <c r="RRY66" s="43"/>
      <c r="RRZ66" s="30"/>
      <c r="RSA66" s="66"/>
      <c r="RSB66" s="67"/>
      <c r="RSC66" s="30"/>
      <c r="RSD66" s="30"/>
      <c r="RSE66" s="43"/>
      <c r="RSF66" s="30"/>
      <c r="RSG66" s="66"/>
      <c r="RSH66" s="67"/>
      <c r="RSI66" s="30"/>
      <c r="RSJ66" s="30"/>
      <c r="RSK66" s="43"/>
      <c r="RSL66" s="30"/>
      <c r="RSM66" s="66"/>
      <c r="RSN66" s="67"/>
      <c r="RSO66" s="30"/>
      <c r="RSP66" s="30"/>
      <c r="RSQ66" s="43"/>
      <c r="RSR66" s="30"/>
      <c r="RSS66" s="66"/>
      <c r="RST66" s="67"/>
      <c r="RSU66" s="30"/>
      <c r="RSV66" s="30"/>
      <c r="RSW66" s="43"/>
      <c r="RSX66" s="30"/>
      <c r="RSY66" s="66"/>
      <c r="RSZ66" s="67"/>
      <c r="RTA66" s="30"/>
      <c r="RTB66" s="30"/>
      <c r="RTC66" s="43"/>
      <c r="RTD66" s="30"/>
      <c r="RTE66" s="66"/>
      <c r="RTF66" s="67"/>
      <c r="RTG66" s="30"/>
      <c r="RTH66" s="30"/>
      <c r="RTI66" s="43"/>
      <c r="RTJ66" s="30"/>
      <c r="RTK66" s="66"/>
      <c r="RTL66" s="67"/>
      <c r="RTM66" s="30"/>
      <c r="RTN66" s="30"/>
      <c r="RTO66" s="43"/>
      <c r="RTP66" s="30"/>
      <c r="RTQ66" s="66"/>
      <c r="RTR66" s="67"/>
      <c r="RTS66" s="30"/>
      <c r="RTT66" s="30"/>
      <c r="RTU66" s="43"/>
      <c r="RTV66" s="30"/>
      <c r="RTW66" s="66"/>
      <c r="RTX66" s="67"/>
      <c r="RTY66" s="30"/>
      <c r="RTZ66" s="30"/>
      <c r="RUA66" s="43"/>
      <c r="RUB66" s="30"/>
      <c r="RUC66" s="66"/>
      <c r="RUD66" s="67"/>
      <c r="RUE66" s="30"/>
      <c r="RUF66" s="30"/>
      <c r="RUG66" s="43"/>
      <c r="RUH66" s="30"/>
      <c r="RUI66" s="66"/>
      <c r="RUJ66" s="67"/>
      <c r="RUK66" s="30"/>
      <c r="RUL66" s="30"/>
      <c r="RUM66" s="43"/>
      <c r="RUN66" s="30"/>
      <c r="RUO66" s="66"/>
      <c r="RUP66" s="67"/>
      <c r="RUQ66" s="30"/>
      <c r="RUR66" s="30"/>
      <c r="RUS66" s="43"/>
      <c r="RUT66" s="30"/>
      <c r="RUU66" s="66"/>
      <c r="RUV66" s="67"/>
      <c r="RUW66" s="30"/>
      <c r="RUX66" s="30"/>
      <c r="RUY66" s="43"/>
      <c r="RUZ66" s="30"/>
      <c r="RVA66" s="66"/>
      <c r="RVB66" s="67"/>
      <c r="RVC66" s="30"/>
      <c r="RVD66" s="30"/>
      <c r="RVE66" s="43"/>
      <c r="RVF66" s="30"/>
      <c r="RVG66" s="66"/>
      <c r="RVH66" s="67"/>
      <c r="RVI66" s="30"/>
      <c r="RVJ66" s="30"/>
      <c r="RVK66" s="43"/>
      <c r="RVL66" s="30"/>
      <c r="RVM66" s="66"/>
      <c r="RVN66" s="67"/>
      <c r="RVO66" s="30"/>
      <c r="RVP66" s="30"/>
      <c r="RVQ66" s="43"/>
      <c r="RVR66" s="30"/>
      <c r="RVS66" s="66"/>
      <c r="RVT66" s="67"/>
      <c r="RVU66" s="30"/>
      <c r="RVV66" s="30"/>
      <c r="RVW66" s="43"/>
      <c r="RVX66" s="30"/>
      <c r="RVY66" s="66"/>
      <c r="RVZ66" s="67"/>
      <c r="RWA66" s="30"/>
      <c r="RWB66" s="30"/>
      <c r="RWC66" s="43"/>
      <c r="RWD66" s="30"/>
      <c r="RWE66" s="66"/>
      <c r="RWF66" s="67"/>
      <c r="RWG66" s="30"/>
      <c r="RWH66" s="30"/>
      <c r="RWI66" s="43"/>
      <c r="RWJ66" s="30"/>
      <c r="RWK66" s="66"/>
      <c r="RWL66" s="67"/>
      <c r="RWM66" s="30"/>
      <c r="RWN66" s="30"/>
      <c r="RWO66" s="43"/>
      <c r="RWP66" s="30"/>
      <c r="RWQ66" s="66"/>
      <c r="RWR66" s="67"/>
      <c r="RWS66" s="30"/>
      <c r="RWT66" s="30"/>
      <c r="RWU66" s="43"/>
      <c r="RWV66" s="30"/>
      <c r="RWW66" s="66"/>
      <c r="RWX66" s="67"/>
      <c r="RWY66" s="30"/>
      <c r="RWZ66" s="30"/>
      <c r="RXA66" s="43"/>
      <c r="RXB66" s="30"/>
      <c r="RXC66" s="66"/>
      <c r="RXD66" s="67"/>
      <c r="RXE66" s="30"/>
      <c r="RXF66" s="30"/>
      <c r="RXG66" s="43"/>
      <c r="RXH66" s="30"/>
      <c r="RXI66" s="66"/>
      <c r="RXJ66" s="67"/>
      <c r="RXK66" s="30"/>
      <c r="RXL66" s="30"/>
      <c r="RXM66" s="43"/>
      <c r="RXN66" s="30"/>
      <c r="RXO66" s="66"/>
      <c r="RXP66" s="67"/>
      <c r="RXQ66" s="30"/>
      <c r="RXR66" s="30"/>
      <c r="RXS66" s="43"/>
      <c r="RXT66" s="30"/>
      <c r="RXU66" s="66"/>
      <c r="RXV66" s="67"/>
      <c r="RXW66" s="30"/>
      <c r="RXX66" s="30"/>
      <c r="RXY66" s="43"/>
      <c r="RXZ66" s="30"/>
      <c r="RYA66" s="66"/>
      <c r="RYB66" s="67"/>
      <c r="RYC66" s="30"/>
      <c r="RYD66" s="30"/>
      <c r="RYE66" s="43"/>
      <c r="RYF66" s="30"/>
      <c r="RYG66" s="66"/>
      <c r="RYH66" s="67"/>
      <c r="RYI66" s="30"/>
      <c r="RYJ66" s="30"/>
      <c r="RYK66" s="43"/>
      <c r="RYL66" s="30"/>
      <c r="RYM66" s="66"/>
      <c r="RYN66" s="67"/>
      <c r="RYO66" s="30"/>
      <c r="RYP66" s="30"/>
      <c r="RYQ66" s="43"/>
      <c r="RYR66" s="30"/>
      <c r="RYS66" s="66"/>
      <c r="RYT66" s="67"/>
      <c r="RYU66" s="30"/>
      <c r="RYV66" s="30"/>
      <c r="RYW66" s="43"/>
      <c r="RYX66" s="30"/>
      <c r="RYY66" s="66"/>
      <c r="RYZ66" s="67"/>
      <c r="RZA66" s="30"/>
      <c r="RZB66" s="30"/>
      <c r="RZC66" s="43"/>
      <c r="RZD66" s="30"/>
      <c r="RZE66" s="66"/>
      <c r="RZF66" s="67"/>
      <c r="RZG66" s="30"/>
      <c r="RZH66" s="30"/>
      <c r="RZI66" s="43"/>
      <c r="RZJ66" s="30"/>
      <c r="RZK66" s="66"/>
      <c r="RZL66" s="67"/>
      <c r="RZM66" s="30"/>
      <c r="RZN66" s="30"/>
      <c r="RZO66" s="43"/>
      <c r="RZP66" s="30"/>
      <c r="RZQ66" s="66"/>
      <c r="RZR66" s="67"/>
      <c r="RZS66" s="30"/>
      <c r="RZT66" s="30"/>
      <c r="RZU66" s="43"/>
      <c r="RZV66" s="30"/>
      <c r="RZW66" s="66"/>
      <c r="RZX66" s="67"/>
      <c r="RZY66" s="30"/>
      <c r="RZZ66" s="30"/>
      <c r="SAA66" s="43"/>
      <c r="SAB66" s="30"/>
      <c r="SAC66" s="66"/>
      <c r="SAD66" s="67"/>
      <c r="SAE66" s="30"/>
      <c r="SAF66" s="30"/>
      <c r="SAG66" s="43"/>
      <c r="SAH66" s="30"/>
      <c r="SAI66" s="66"/>
      <c r="SAJ66" s="67"/>
      <c r="SAK66" s="30"/>
      <c r="SAL66" s="30"/>
      <c r="SAM66" s="43"/>
      <c r="SAN66" s="30"/>
      <c r="SAO66" s="66"/>
      <c r="SAP66" s="67"/>
      <c r="SAQ66" s="30"/>
      <c r="SAR66" s="30"/>
      <c r="SAS66" s="43"/>
      <c r="SAT66" s="30"/>
      <c r="SAU66" s="66"/>
      <c r="SAV66" s="67"/>
      <c r="SAW66" s="30"/>
      <c r="SAX66" s="30"/>
      <c r="SAY66" s="43"/>
      <c r="SAZ66" s="30"/>
      <c r="SBA66" s="66"/>
      <c r="SBB66" s="67"/>
      <c r="SBC66" s="30"/>
      <c r="SBD66" s="30"/>
      <c r="SBE66" s="43"/>
      <c r="SBF66" s="30"/>
      <c r="SBG66" s="66"/>
      <c r="SBH66" s="67"/>
      <c r="SBI66" s="30"/>
      <c r="SBJ66" s="30"/>
      <c r="SBK66" s="43"/>
      <c r="SBL66" s="30"/>
      <c r="SBM66" s="66"/>
      <c r="SBN66" s="67"/>
      <c r="SBO66" s="30"/>
      <c r="SBP66" s="30"/>
      <c r="SBQ66" s="43"/>
      <c r="SBR66" s="30"/>
      <c r="SBS66" s="66"/>
      <c r="SBT66" s="67"/>
      <c r="SBU66" s="30"/>
      <c r="SBV66" s="30"/>
      <c r="SBW66" s="43"/>
      <c r="SBX66" s="30"/>
      <c r="SBY66" s="66"/>
      <c r="SBZ66" s="67"/>
      <c r="SCA66" s="30"/>
      <c r="SCB66" s="30"/>
      <c r="SCC66" s="43"/>
      <c r="SCD66" s="30"/>
      <c r="SCE66" s="66"/>
      <c r="SCF66" s="67"/>
      <c r="SCG66" s="30"/>
      <c r="SCH66" s="30"/>
      <c r="SCI66" s="43"/>
      <c r="SCJ66" s="30"/>
      <c r="SCK66" s="66"/>
      <c r="SCL66" s="67"/>
      <c r="SCM66" s="30"/>
      <c r="SCN66" s="30"/>
      <c r="SCO66" s="43"/>
      <c r="SCP66" s="30"/>
      <c r="SCQ66" s="66"/>
      <c r="SCR66" s="67"/>
      <c r="SCS66" s="30"/>
      <c r="SCT66" s="30"/>
      <c r="SCU66" s="43"/>
      <c r="SCV66" s="30"/>
      <c r="SCW66" s="66"/>
      <c r="SCX66" s="67"/>
      <c r="SCY66" s="30"/>
      <c r="SCZ66" s="30"/>
      <c r="SDA66" s="43"/>
      <c r="SDB66" s="30"/>
      <c r="SDC66" s="66"/>
      <c r="SDD66" s="67"/>
      <c r="SDE66" s="30"/>
      <c r="SDF66" s="30"/>
      <c r="SDG66" s="43"/>
      <c r="SDH66" s="30"/>
      <c r="SDI66" s="66"/>
      <c r="SDJ66" s="67"/>
      <c r="SDK66" s="30"/>
      <c r="SDL66" s="30"/>
      <c r="SDM66" s="43"/>
      <c r="SDN66" s="30"/>
      <c r="SDO66" s="66"/>
      <c r="SDP66" s="67"/>
      <c r="SDQ66" s="30"/>
      <c r="SDR66" s="30"/>
      <c r="SDS66" s="43"/>
      <c r="SDT66" s="30"/>
      <c r="SDU66" s="66"/>
      <c r="SDV66" s="67"/>
      <c r="SDW66" s="30"/>
      <c r="SDX66" s="30"/>
      <c r="SDY66" s="43"/>
      <c r="SDZ66" s="30"/>
      <c r="SEA66" s="66"/>
      <c r="SEB66" s="67"/>
      <c r="SEC66" s="30"/>
      <c r="SED66" s="30"/>
      <c r="SEE66" s="43"/>
      <c r="SEF66" s="30"/>
      <c r="SEG66" s="66"/>
      <c r="SEH66" s="67"/>
      <c r="SEI66" s="30"/>
      <c r="SEJ66" s="30"/>
      <c r="SEK66" s="43"/>
      <c r="SEL66" s="30"/>
      <c r="SEM66" s="66"/>
      <c r="SEN66" s="67"/>
      <c r="SEO66" s="30"/>
      <c r="SEP66" s="30"/>
      <c r="SEQ66" s="43"/>
      <c r="SER66" s="30"/>
      <c r="SES66" s="66"/>
      <c r="SET66" s="67"/>
      <c r="SEU66" s="30"/>
      <c r="SEV66" s="30"/>
      <c r="SEW66" s="43"/>
      <c r="SEX66" s="30"/>
      <c r="SEY66" s="66"/>
      <c r="SEZ66" s="67"/>
      <c r="SFA66" s="30"/>
      <c r="SFB66" s="30"/>
      <c r="SFC66" s="43"/>
      <c r="SFD66" s="30"/>
      <c r="SFE66" s="66"/>
      <c r="SFF66" s="67"/>
      <c r="SFG66" s="30"/>
      <c r="SFH66" s="30"/>
      <c r="SFI66" s="43"/>
      <c r="SFJ66" s="30"/>
      <c r="SFK66" s="66"/>
      <c r="SFL66" s="67"/>
      <c r="SFM66" s="30"/>
      <c r="SFN66" s="30"/>
      <c r="SFO66" s="43"/>
      <c r="SFP66" s="30"/>
      <c r="SFQ66" s="66"/>
      <c r="SFR66" s="67"/>
      <c r="SFS66" s="30"/>
      <c r="SFT66" s="30"/>
      <c r="SFU66" s="43"/>
      <c r="SFV66" s="30"/>
      <c r="SFW66" s="66"/>
      <c r="SFX66" s="67"/>
      <c r="SFY66" s="30"/>
      <c r="SFZ66" s="30"/>
      <c r="SGA66" s="43"/>
      <c r="SGB66" s="30"/>
      <c r="SGC66" s="66"/>
      <c r="SGD66" s="67"/>
      <c r="SGE66" s="30"/>
      <c r="SGF66" s="30"/>
      <c r="SGG66" s="43"/>
      <c r="SGH66" s="30"/>
      <c r="SGI66" s="66"/>
      <c r="SGJ66" s="67"/>
      <c r="SGK66" s="30"/>
      <c r="SGL66" s="30"/>
      <c r="SGM66" s="43"/>
      <c r="SGN66" s="30"/>
      <c r="SGO66" s="66"/>
      <c r="SGP66" s="67"/>
      <c r="SGQ66" s="30"/>
      <c r="SGR66" s="30"/>
      <c r="SGS66" s="43"/>
      <c r="SGT66" s="30"/>
      <c r="SGU66" s="66"/>
      <c r="SGV66" s="67"/>
      <c r="SGW66" s="30"/>
      <c r="SGX66" s="30"/>
      <c r="SGY66" s="43"/>
      <c r="SGZ66" s="30"/>
      <c r="SHA66" s="66"/>
      <c r="SHB66" s="67"/>
      <c r="SHC66" s="30"/>
      <c r="SHD66" s="30"/>
      <c r="SHE66" s="43"/>
      <c r="SHF66" s="30"/>
      <c r="SHG66" s="66"/>
      <c r="SHH66" s="67"/>
      <c r="SHI66" s="30"/>
      <c r="SHJ66" s="30"/>
      <c r="SHK66" s="43"/>
      <c r="SHL66" s="30"/>
      <c r="SHM66" s="66"/>
      <c r="SHN66" s="67"/>
      <c r="SHO66" s="30"/>
      <c r="SHP66" s="30"/>
      <c r="SHQ66" s="43"/>
      <c r="SHR66" s="30"/>
      <c r="SHS66" s="66"/>
      <c r="SHT66" s="67"/>
      <c r="SHU66" s="30"/>
      <c r="SHV66" s="30"/>
      <c r="SHW66" s="43"/>
      <c r="SHX66" s="30"/>
      <c r="SHY66" s="66"/>
      <c r="SHZ66" s="67"/>
      <c r="SIA66" s="30"/>
      <c r="SIB66" s="30"/>
      <c r="SIC66" s="43"/>
      <c r="SID66" s="30"/>
      <c r="SIE66" s="66"/>
      <c r="SIF66" s="67"/>
      <c r="SIG66" s="30"/>
      <c r="SIH66" s="30"/>
      <c r="SII66" s="43"/>
      <c r="SIJ66" s="30"/>
      <c r="SIK66" s="66"/>
      <c r="SIL66" s="67"/>
      <c r="SIM66" s="30"/>
      <c r="SIN66" s="30"/>
      <c r="SIO66" s="43"/>
      <c r="SIP66" s="30"/>
      <c r="SIQ66" s="66"/>
      <c r="SIR66" s="67"/>
      <c r="SIS66" s="30"/>
      <c r="SIT66" s="30"/>
      <c r="SIU66" s="43"/>
      <c r="SIV66" s="30"/>
      <c r="SIW66" s="66"/>
      <c r="SIX66" s="67"/>
      <c r="SIY66" s="30"/>
      <c r="SIZ66" s="30"/>
      <c r="SJA66" s="43"/>
      <c r="SJB66" s="30"/>
      <c r="SJC66" s="66"/>
      <c r="SJD66" s="67"/>
      <c r="SJE66" s="30"/>
      <c r="SJF66" s="30"/>
      <c r="SJG66" s="43"/>
      <c r="SJH66" s="30"/>
      <c r="SJI66" s="66"/>
      <c r="SJJ66" s="67"/>
      <c r="SJK66" s="30"/>
      <c r="SJL66" s="30"/>
      <c r="SJM66" s="43"/>
      <c r="SJN66" s="30"/>
      <c r="SJO66" s="66"/>
      <c r="SJP66" s="67"/>
      <c r="SJQ66" s="30"/>
      <c r="SJR66" s="30"/>
      <c r="SJS66" s="43"/>
      <c r="SJT66" s="30"/>
      <c r="SJU66" s="66"/>
      <c r="SJV66" s="67"/>
      <c r="SJW66" s="30"/>
      <c r="SJX66" s="30"/>
      <c r="SJY66" s="43"/>
      <c r="SJZ66" s="30"/>
      <c r="SKA66" s="66"/>
      <c r="SKB66" s="67"/>
      <c r="SKC66" s="30"/>
      <c r="SKD66" s="30"/>
      <c r="SKE66" s="43"/>
      <c r="SKF66" s="30"/>
      <c r="SKG66" s="66"/>
      <c r="SKH66" s="67"/>
      <c r="SKI66" s="30"/>
      <c r="SKJ66" s="30"/>
      <c r="SKK66" s="43"/>
      <c r="SKL66" s="30"/>
      <c r="SKM66" s="66"/>
      <c r="SKN66" s="67"/>
      <c r="SKO66" s="30"/>
      <c r="SKP66" s="30"/>
      <c r="SKQ66" s="43"/>
      <c r="SKR66" s="30"/>
      <c r="SKS66" s="66"/>
      <c r="SKT66" s="67"/>
      <c r="SKU66" s="30"/>
      <c r="SKV66" s="30"/>
      <c r="SKW66" s="43"/>
      <c r="SKX66" s="30"/>
      <c r="SKY66" s="66"/>
      <c r="SKZ66" s="67"/>
      <c r="SLA66" s="30"/>
      <c r="SLB66" s="30"/>
      <c r="SLC66" s="43"/>
      <c r="SLD66" s="30"/>
      <c r="SLE66" s="66"/>
      <c r="SLF66" s="67"/>
      <c r="SLG66" s="30"/>
      <c r="SLH66" s="30"/>
      <c r="SLI66" s="43"/>
      <c r="SLJ66" s="30"/>
      <c r="SLK66" s="66"/>
      <c r="SLL66" s="67"/>
      <c r="SLM66" s="30"/>
      <c r="SLN66" s="30"/>
      <c r="SLO66" s="43"/>
      <c r="SLP66" s="30"/>
      <c r="SLQ66" s="66"/>
      <c r="SLR66" s="67"/>
      <c r="SLS66" s="30"/>
      <c r="SLT66" s="30"/>
      <c r="SLU66" s="43"/>
      <c r="SLV66" s="30"/>
      <c r="SLW66" s="66"/>
      <c r="SLX66" s="67"/>
      <c r="SLY66" s="30"/>
      <c r="SLZ66" s="30"/>
      <c r="SMA66" s="43"/>
      <c r="SMB66" s="30"/>
      <c r="SMC66" s="66"/>
      <c r="SMD66" s="67"/>
      <c r="SME66" s="30"/>
      <c r="SMF66" s="30"/>
      <c r="SMG66" s="43"/>
      <c r="SMH66" s="30"/>
      <c r="SMI66" s="66"/>
      <c r="SMJ66" s="67"/>
      <c r="SMK66" s="30"/>
      <c r="SML66" s="30"/>
      <c r="SMM66" s="43"/>
      <c r="SMN66" s="30"/>
      <c r="SMO66" s="66"/>
      <c r="SMP66" s="67"/>
      <c r="SMQ66" s="30"/>
      <c r="SMR66" s="30"/>
      <c r="SMS66" s="43"/>
      <c r="SMT66" s="30"/>
      <c r="SMU66" s="66"/>
      <c r="SMV66" s="67"/>
      <c r="SMW66" s="30"/>
      <c r="SMX66" s="30"/>
      <c r="SMY66" s="43"/>
      <c r="SMZ66" s="30"/>
      <c r="SNA66" s="66"/>
      <c r="SNB66" s="67"/>
      <c r="SNC66" s="30"/>
      <c r="SND66" s="30"/>
      <c r="SNE66" s="43"/>
      <c r="SNF66" s="30"/>
      <c r="SNG66" s="66"/>
      <c r="SNH66" s="67"/>
      <c r="SNI66" s="30"/>
      <c r="SNJ66" s="30"/>
      <c r="SNK66" s="43"/>
      <c r="SNL66" s="30"/>
      <c r="SNM66" s="66"/>
      <c r="SNN66" s="67"/>
      <c r="SNO66" s="30"/>
      <c r="SNP66" s="30"/>
      <c r="SNQ66" s="43"/>
      <c r="SNR66" s="30"/>
      <c r="SNS66" s="66"/>
      <c r="SNT66" s="67"/>
      <c r="SNU66" s="30"/>
      <c r="SNV66" s="30"/>
      <c r="SNW66" s="43"/>
      <c r="SNX66" s="30"/>
      <c r="SNY66" s="66"/>
      <c r="SNZ66" s="67"/>
      <c r="SOA66" s="30"/>
      <c r="SOB66" s="30"/>
      <c r="SOC66" s="43"/>
      <c r="SOD66" s="30"/>
      <c r="SOE66" s="66"/>
      <c r="SOF66" s="67"/>
      <c r="SOG66" s="30"/>
      <c r="SOH66" s="30"/>
      <c r="SOI66" s="43"/>
      <c r="SOJ66" s="30"/>
      <c r="SOK66" s="66"/>
      <c r="SOL66" s="67"/>
      <c r="SOM66" s="30"/>
      <c r="SON66" s="30"/>
      <c r="SOO66" s="43"/>
      <c r="SOP66" s="30"/>
      <c r="SOQ66" s="66"/>
      <c r="SOR66" s="67"/>
      <c r="SOS66" s="30"/>
      <c r="SOT66" s="30"/>
      <c r="SOU66" s="43"/>
      <c r="SOV66" s="30"/>
      <c r="SOW66" s="66"/>
      <c r="SOX66" s="67"/>
      <c r="SOY66" s="30"/>
      <c r="SOZ66" s="30"/>
      <c r="SPA66" s="43"/>
      <c r="SPB66" s="30"/>
      <c r="SPC66" s="66"/>
      <c r="SPD66" s="67"/>
      <c r="SPE66" s="30"/>
      <c r="SPF66" s="30"/>
      <c r="SPG66" s="43"/>
      <c r="SPH66" s="30"/>
      <c r="SPI66" s="66"/>
      <c r="SPJ66" s="67"/>
      <c r="SPK66" s="30"/>
      <c r="SPL66" s="30"/>
      <c r="SPM66" s="43"/>
      <c r="SPN66" s="30"/>
      <c r="SPO66" s="66"/>
      <c r="SPP66" s="67"/>
      <c r="SPQ66" s="30"/>
      <c r="SPR66" s="30"/>
      <c r="SPS66" s="43"/>
      <c r="SPT66" s="30"/>
      <c r="SPU66" s="66"/>
      <c r="SPV66" s="67"/>
      <c r="SPW66" s="30"/>
      <c r="SPX66" s="30"/>
      <c r="SPY66" s="43"/>
      <c r="SPZ66" s="30"/>
      <c r="SQA66" s="66"/>
      <c r="SQB66" s="67"/>
      <c r="SQC66" s="30"/>
      <c r="SQD66" s="30"/>
      <c r="SQE66" s="43"/>
      <c r="SQF66" s="30"/>
      <c r="SQG66" s="66"/>
      <c r="SQH66" s="67"/>
      <c r="SQI66" s="30"/>
      <c r="SQJ66" s="30"/>
      <c r="SQK66" s="43"/>
      <c r="SQL66" s="30"/>
      <c r="SQM66" s="66"/>
      <c r="SQN66" s="67"/>
      <c r="SQO66" s="30"/>
      <c r="SQP66" s="30"/>
      <c r="SQQ66" s="43"/>
      <c r="SQR66" s="30"/>
      <c r="SQS66" s="66"/>
      <c r="SQT66" s="67"/>
      <c r="SQU66" s="30"/>
      <c r="SQV66" s="30"/>
      <c r="SQW66" s="43"/>
      <c r="SQX66" s="30"/>
      <c r="SQY66" s="66"/>
      <c r="SQZ66" s="67"/>
      <c r="SRA66" s="30"/>
      <c r="SRB66" s="30"/>
      <c r="SRC66" s="43"/>
      <c r="SRD66" s="30"/>
      <c r="SRE66" s="66"/>
      <c r="SRF66" s="67"/>
      <c r="SRG66" s="30"/>
      <c r="SRH66" s="30"/>
      <c r="SRI66" s="43"/>
      <c r="SRJ66" s="30"/>
      <c r="SRK66" s="66"/>
      <c r="SRL66" s="67"/>
      <c r="SRM66" s="30"/>
      <c r="SRN66" s="30"/>
      <c r="SRO66" s="43"/>
      <c r="SRP66" s="30"/>
      <c r="SRQ66" s="66"/>
      <c r="SRR66" s="67"/>
      <c r="SRS66" s="30"/>
      <c r="SRT66" s="30"/>
      <c r="SRU66" s="43"/>
      <c r="SRV66" s="30"/>
      <c r="SRW66" s="66"/>
      <c r="SRX66" s="67"/>
      <c r="SRY66" s="30"/>
      <c r="SRZ66" s="30"/>
      <c r="SSA66" s="43"/>
      <c r="SSB66" s="30"/>
      <c r="SSC66" s="66"/>
      <c r="SSD66" s="67"/>
      <c r="SSE66" s="30"/>
      <c r="SSF66" s="30"/>
      <c r="SSG66" s="43"/>
      <c r="SSH66" s="30"/>
      <c r="SSI66" s="66"/>
      <c r="SSJ66" s="67"/>
      <c r="SSK66" s="30"/>
      <c r="SSL66" s="30"/>
      <c r="SSM66" s="43"/>
      <c r="SSN66" s="30"/>
      <c r="SSO66" s="66"/>
      <c r="SSP66" s="67"/>
      <c r="SSQ66" s="30"/>
      <c r="SSR66" s="30"/>
      <c r="SSS66" s="43"/>
      <c r="SST66" s="30"/>
      <c r="SSU66" s="66"/>
      <c r="SSV66" s="67"/>
      <c r="SSW66" s="30"/>
      <c r="SSX66" s="30"/>
      <c r="SSY66" s="43"/>
      <c r="SSZ66" s="30"/>
      <c r="STA66" s="66"/>
      <c r="STB66" s="67"/>
      <c r="STC66" s="30"/>
      <c r="STD66" s="30"/>
      <c r="STE66" s="43"/>
      <c r="STF66" s="30"/>
      <c r="STG66" s="66"/>
      <c r="STH66" s="67"/>
      <c r="STI66" s="30"/>
      <c r="STJ66" s="30"/>
      <c r="STK66" s="43"/>
      <c r="STL66" s="30"/>
      <c r="STM66" s="66"/>
      <c r="STN66" s="67"/>
      <c r="STO66" s="30"/>
      <c r="STP66" s="30"/>
      <c r="STQ66" s="43"/>
      <c r="STR66" s="30"/>
      <c r="STS66" s="66"/>
      <c r="STT66" s="67"/>
      <c r="STU66" s="30"/>
      <c r="STV66" s="30"/>
      <c r="STW66" s="43"/>
      <c r="STX66" s="30"/>
      <c r="STY66" s="66"/>
      <c r="STZ66" s="67"/>
      <c r="SUA66" s="30"/>
      <c r="SUB66" s="30"/>
      <c r="SUC66" s="43"/>
      <c r="SUD66" s="30"/>
      <c r="SUE66" s="66"/>
      <c r="SUF66" s="67"/>
      <c r="SUG66" s="30"/>
      <c r="SUH66" s="30"/>
      <c r="SUI66" s="43"/>
      <c r="SUJ66" s="30"/>
      <c r="SUK66" s="66"/>
      <c r="SUL66" s="67"/>
      <c r="SUM66" s="30"/>
      <c r="SUN66" s="30"/>
      <c r="SUO66" s="43"/>
      <c r="SUP66" s="30"/>
      <c r="SUQ66" s="66"/>
      <c r="SUR66" s="67"/>
      <c r="SUS66" s="30"/>
      <c r="SUT66" s="30"/>
      <c r="SUU66" s="43"/>
      <c r="SUV66" s="30"/>
      <c r="SUW66" s="66"/>
      <c r="SUX66" s="67"/>
      <c r="SUY66" s="30"/>
      <c r="SUZ66" s="30"/>
      <c r="SVA66" s="43"/>
      <c r="SVB66" s="30"/>
      <c r="SVC66" s="66"/>
      <c r="SVD66" s="67"/>
      <c r="SVE66" s="30"/>
      <c r="SVF66" s="30"/>
      <c r="SVG66" s="43"/>
      <c r="SVH66" s="30"/>
      <c r="SVI66" s="66"/>
      <c r="SVJ66" s="67"/>
      <c r="SVK66" s="30"/>
      <c r="SVL66" s="30"/>
      <c r="SVM66" s="43"/>
      <c r="SVN66" s="30"/>
      <c r="SVO66" s="66"/>
      <c r="SVP66" s="67"/>
      <c r="SVQ66" s="30"/>
      <c r="SVR66" s="30"/>
      <c r="SVS66" s="43"/>
      <c r="SVT66" s="30"/>
      <c r="SVU66" s="66"/>
      <c r="SVV66" s="67"/>
      <c r="SVW66" s="30"/>
      <c r="SVX66" s="30"/>
      <c r="SVY66" s="43"/>
      <c r="SVZ66" s="30"/>
      <c r="SWA66" s="66"/>
      <c r="SWB66" s="67"/>
      <c r="SWC66" s="30"/>
      <c r="SWD66" s="30"/>
      <c r="SWE66" s="43"/>
      <c r="SWF66" s="30"/>
      <c r="SWG66" s="66"/>
      <c r="SWH66" s="67"/>
      <c r="SWI66" s="30"/>
      <c r="SWJ66" s="30"/>
      <c r="SWK66" s="43"/>
      <c r="SWL66" s="30"/>
      <c r="SWM66" s="66"/>
      <c r="SWN66" s="67"/>
      <c r="SWO66" s="30"/>
      <c r="SWP66" s="30"/>
      <c r="SWQ66" s="43"/>
      <c r="SWR66" s="30"/>
      <c r="SWS66" s="66"/>
      <c r="SWT66" s="67"/>
      <c r="SWU66" s="30"/>
      <c r="SWV66" s="30"/>
      <c r="SWW66" s="43"/>
      <c r="SWX66" s="30"/>
      <c r="SWY66" s="66"/>
      <c r="SWZ66" s="67"/>
      <c r="SXA66" s="30"/>
      <c r="SXB66" s="30"/>
      <c r="SXC66" s="43"/>
      <c r="SXD66" s="30"/>
      <c r="SXE66" s="66"/>
      <c r="SXF66" s="67"/>
      <c r="SXG66" s="30"/>
      <c r="SXH66" s="30"/>
      <c r="SXI66" s="43"/>
      <c r="SXJ66" s="30"/>
      <c r="SXK66" s="66"/>
      <c r="SXL66" s="67"/>
      <c r="SXM66" s="30"/>
      <c r="SXN66" s="30"/>
      <c r="SXO66" s="43"/>
      <c r="SXP66" s="30"/>
      <c r="SXQ66" s="66"/>
      <c r="SXR66" s="67"/>
      <c r="SXS66" s="30"/>
      <c r="SXT66" s="30"/>
      <c r="SXU66" s="43"/>
      <c r="SXV66" s="30"/>
      <c r="SXW66" s="66"/>
      <c r="SXX66" s="67"/>
      <c r="SXY66" s="30"/>
      <c r="SXZ66" s="30"/>
      <c r="SYA66" s="43"/>
      <c r="SYB66" s="30"/>
      <c r="SYC66" s="66"/>
      <c r="SYD66" s="67"/>
      <c r="SYE66" s="30"/>
      <c r="SYF66" s="30"/>
      <c r="SYG66" s="43"/>
      <c r="SYH66" s="30"/>
      <c r="SYI66" s="66"/>
      <c r="SYJ66" s="67"/>
      <c r="SYK66" s="30"/>
      <c r="SYL66" s="30"/>
      <c r="SYM66" s="43"/>
      <c r="SYN66" s="30"/>
      <c r="SYO66" s="66"/>
      <c r="SYP66" s="67"/>
      <c r="SYQ66" s="30"/>
      <c r="SYR66" s="30"/>
      <c r="SYS66" s="43"/>
      <c r="SYT66" s="30"/>
      <c r="SYU66" s="66"/>
      <c r="SYV66" s="67"/>
      <c r="SYW66" s="30"/>
      <c r="SYX66" s="30"/>
      <c r="SYY66" s="43"/>
      <c r="SYZ66" s="30"/>
      <c r="SZA66" s="66"/>
      <c r="SZB66" s="67"/>
      <c r="SZC66" s="30"/>
      <c r="SZD66" s="30"/>
      <c r="SZE66" s="43"/>
      <c r="SZF66" s="30"/>
      <c r="SZG66" s="66"/>
      <c r="SZH66" s="67"/>
      <c r="SZI66" s="30"/>
      <c r="SZJ66" s="30"/>
      <c r="SZK66" s="43"/>
      <c r="SZL66" s="30"/>
      <c r="SZM66" s="66"/>
      <c r="SZN66" s="67"/>
      <c r="SZO66" s="30"/>
      <c r="SZP66" s="30"/>
      <c r="SZQ66" s="43"/>
      <c r="SZR66" s="30"/>
      <c r="SZS66" s="66"/>
      <c r="SZT66" s="67"/>
      <c r="SZU66" s="30"/>
      <c r="SZV66" s="30"/>
      <c r="SZW66" s="43"/>
      <c r="SZX66" s="30"/>
      <c r="SZY66" s="66"/>
      <c r="SZZ66" s="67"/>
      <c r="TAA66" s="30"/>
      <c r="TAB66" s="30"/>
      <c r="TAC66" s="43"/>
      <c r="TAD66" s="30"/>
      <c r="TAE66" s="66"/>
      <c r="TAF66" s="67"/>
      <c r="TAG66" s="30"/>
      <c r="TAH66" s="30"/>
      <c r="TAI66" s="43"/>
      <c r="TAJ66" s="30"/>
      <c r="TAK66" s="66"/>
      <c r="TAL66" s="67"/>
      <c r="TAM66" s="30"/>
      <c r="TAN66" s="30"/>
      <c r="TAO66" s="43"/>
      <c r="TAP66" s="30"/>
      <c r="TAQ66" s="66"/>
      <c r="TAR66" s="67"/>
      <c r="TAS66" s="30"/>
      <c r="TAT66" s="30"/>
      <c r="TAU66" s="43"/>
      <c r="TAV66" s="30"/>
      <c r="TAW66" s="66"/>
      <c r="TAX66" s="67"/>
      <c r="TAY66" s="30"/>
      <c r="TAZ66" s="30"/>
      <c r="TBA66" s="43"/>
      <c r="TBB66" s="30"/>
      <c r="TBC66" s="66"/>
      <c r="TBD66" s="67"/>
      <c r="TBE66" s="30"/>
      <c r="TBF66" s="30"/>
      <c r="TBG66" s="43"/>
      <c r="TBH66" s="30"/>
      <c r="TBI66" s="66"/>
      <c r="TBJ66" s="67"/>
      <c r="TBK66" s="30"/>
      <c r="TBL66" s="30"/>
      <c r="TBM66" s="43"/>
      <c r="TBN66" s="30"/>
      <c r="TBO66" s="66"/>
      <c r="TBP66" s="67"/>
      <c r="TBQ66" s="30"/>
      <c r="TBR66" s="30"/>
      <c r="TBS66" s="43"/>
      <c r="TBT66" s="30"/>
      <c r="TBU66" s="66"/>
      <c r="TBV66" s="67"/>
      <c r="TBW66" s="30"/>
      <c r="TBX66" s="30"/>
      <c r="TBY66" s="43"/>
      <c r="TBZ66" s="30"/>
      <c r="TCA66" s="66"/>
      <c r="TCB66" s="67"/>
      <c r="TCC66" s="30"/>
      <c r="TCD66" s="30"/>
      <c r="TCE66" s="43"/>
      <c r="TCF66" s="30"/>
      <c r="TCG66" s="66"/>
      <c r="TCH66" s="67"/>
      <c r="TCI66" s="30"/>
      <c r="TCJ66" s="30"/>
      <c r="TCK66" s="43"/>
      <c r="TCL66" s="30"/>
      <c r="TCM66" s="66"/>
      <c r="TCN66" s="67"/>
      <c r="TCO66" s="30"/>
      <c r="TCP66" s="30"/>
      <c r="TCQ66" s="43"/>
      <c r="TCR66" s="30"/>
      <c r="TCS66" s="66"/>
      <c r="TCT66" s="67"/>
      <c r="TCU66" s="30"/>
      <c r="TCV66" s="30"/>
      <c r="TCW66" s="43"/>
      <c r="TCX66" s="30"/>
      <c r="TCY66" s="66"/>
      <c r="TCZ66" s="67"/>
      <c r="TDA66" s="30"/>
      <c r="TDB66" s="30"/>
      <c r="TDC66" s="43"/>
      <c r="TDD66" s="30"/>
      <c r="TDE66" s="66"/>
      <c r="TDF66" s="67"/>
      <c r="TDG66" s="30"/>
      <c r="TDH66" s="30"/>
      <c r="TDI66" s="43"/>
      <c r="TDJ66" s="30"/>
      <c r="TDK66" s="66"/>
      <c r="TDL66" s="67"/>
      <c r="TDM66" s="30"/>
      <c r="TDN66" s="30"/>
      <c r="TDO66" s="43"/>
      <c r="TDP66" s="30"/>
      <c r="TDQ66" s="66"/>
      <c r="TDR66" s="67"/>
      <c r="TDS66" s="30"/>
      <c r="TDT66" s="30"/>
      <c r="TDU66" s="43"/>
      <c r="TDV66" s="30"/>
      <c r="TDW66" s="66"/>
      <c r="TDX66" s="67"/>
      <c r="TDY66" s="30"/>
      <c r="TDZ66" s="30"/>
      <c r="TEA66" s="43"/>
      <c r="TEB66" s="30"/>
      <c r="TEC66" s="66"/>
      <c r="TED66" s="67"/>
      <c r="TEE66" s="30"/>
      <c r="TEF66" s="30"/>
      <c r="TEG66" s="43"/>
      <c r="TEH66" s="30"/>
      <c r="TEI66" s="66"/>
      <c r="TEJ66" s="67"/>
      <c r="TEK66" s="30"/>
      <c r="TEL66" s="30"/>
      <c r="TEM66" s="43"/>
      <c r="TEN66" s="30"/>
      <c r="TEO66" s="66"/>
      <c r="TEP66" s="67"/>
      <c r="TEQ66" s="30"/>
      <c r="TER66" s="30"/>
      <c r="TES66" s="43"/>
      <c r="TET66" s="30"/>
      <c r="TEU66" s="66"/>
      <c r="TEV66" s="67"/>
      <c r="TEW66" s="30"/>
      <c r="TEX66" s="30"/>
      <c r="TEY66" s="43"/>
      <c r="TEZ66" s="30"/>
      <c r="TFA66" s="66"/>
      <c r="TFB66" s="67"/>
      <c r="TFC66" s="30"/>
      <c r="TFD66" s="30"/>
      <c r="TFE66" s="43"/>
      <c r="TFF66" s="30"/>
      <c r="TFG66" s="66"/>
      <c r="TFH66" s="67"/>
      <c r="TFI66" s="30"/>
      <c r="TFJ66" s="30"/>
      <c r="TFK66" s="43"/>
      <c r="TFL66" s="30"/>
      <c r="TFM66" s="66"/>
      <c r="TFN66" s="67"/>
      <c r="TFO66" s="30"/>
      <c r="TFP66" s="30"/>
      <c r="TFQ66" s="43"/>
      <c r="TFR66" s="30"/>
      <c r="TFS66" s="66"/>
      <c r="TFT66" s="67"/>
      <c r="TFU66" s="30"/>
      <c r="TFV66" s="30"/>
      <c r="TFW66" s="43"/>
      <c r="TFX66" s="30"/>
      <c r="TFY66" s="66"/>
      <c r="TFZ66" s="67"/>
      <c r="TGA66" s="30"/>
      <c r="TGB66" s="30"/>
      <c r="TGC66" s="43"/>
      <c r="TGD66" s="30"/>
      <c r="TGE66" s="66"/>
      <c r="TGF66" s="67"/>
      <c r="TGG66" s="30"/>
      <c r="TGH66" s="30"/>
      <c r="TGI66" s="43"/>
      <c r="TGJ66" s="30"/>
      <c r="TGK66" s="66"/>
      <c r="TGL66" s="67"/>
      <c r="TGM66" s="30"/>
      <c r="TGN66" s="30"/>
      <c r="TGO66" s="43"/>
      <c r="TGP66" s="30"/>
      <c r="TGQ66" s="66"/>
      <c r="TGR66" s="67"/>
      <c r="TGS66" s="30"/>
      <c r="TGT66" s="30"/>
      <c r="TGU66" s="43"/>
      <c r="TGV66" s="30"/>
      <c r="TGW66" s="66"/>
      <c r="TGX66" s="67"/>
      <c r="TGY66" s="30"/>
      <c r="TGZ66" s="30"/>
      <c r="THA66" s="43"/>
      <c r="THB66" s="30"/>
      <c r="THC66" s="66"/>
      <c r="THD66" s="67"/>
      <c r="THE66" s="30"/>
      <c r="THF66" s="30"/>
      <c r="THG66" s="43"/>
      <c r="THH66" s="30"/>
      <c r="THI66" s="66"/>
      <c r="THJ66" s="67"/>
      <c r="THK66" s="30"/>
      <c r="THL66" s="30"/>
      <c r="THM66" s="43"/>
      <c r="THN66" s="30"/>
      <c r="THO66" s="66"/>
      <c r="THP66" s="67"/>
      <c r="THQ66" s="30"/>
      <c r="THR66" s="30"/>
      <c r="THS66" s="43"/>
      <c r="THT66" s="30"/>
      <c r="THU66" s="66"/>
      <c r="THV66" s="67"/>
      <c r="THW66" s="30"/>
      <c r="THX66" s="30"/>
      <c r="THY66" s="43"/>
      <c r="THZ66" s="30"/>
      <c r="TIA66" s="66"/>
      <c r="TIB66" s="67"/>
      <c r="TIC66" s="30"/>
      <c r="TID66" s="30"/>
      <c r="TIE66" s="43"/>
      <c r="TIF66" s="30"/>
      <c r="TIG66" s="66"/>
      <c r="TIH66" s="67"/>
      <c r="TII66" s="30"/>
      <c r="TIJ66" s="30"/>
      <c r="TIK66" s="43"/>
      <c r="TIL66" s="30"/>
      <c r="TIM66" s="66"/>
      <c r="TIN66" s="67"/>
      <c r="TIO66" s="30"/>
      <c r="TIP66" s="30"/>
      <c r="TIQ66" s="43"/>
      <c r="TIR66" s="30"/>
      <c r="TIS66" s="66"/>
      <c r="TIT66" s="67"/>
      <c r="TIU66" s="30"/>
      <c r="TIV66" s="30"/>
      <c r="TIW66" s="43"/>
      <c r="TIX66" s="30"/>
      <c r="TIY66" s="66"/>
      <c r="TIZ66" s="67"/>
      <c r="TJA66" s="30"/>
      <c r="TJB66" s="30"/>
      <c r="TJC66" s="43"/>
      <c r="TJD66" s="30"/>
      <c r="TJE66" s="66"/>
      <c r="TJF66" s="67"/>
      <c r="TJG66" s="30"/>
      <c r="TJH66" s="30"/>
      <c r="TJI66" s="43"/>
      <c r="TJJ66" s="30"/>
      <c r="TJK66" s="66"/>
      <c r="TJL66" s="67"/>
      <c r="TJM66" s="30"/>
      <c r="TJN66" s="30"/>
      <c r="TJO66" s="43"/>
      <c r="TJP66" s="30"/>
      <c r="TJQ66" s="66"/>
      <c r="TJR66" s="67"/>
      <c r="TJS66" s="30"/>
      <c r="TJT66" s="30"/>
      <c r="TJU66" s="43"/>
      <c r="TJV66" s="30"/>
      <c r="TJW66" s="66"/>
      <c r="TJX66" s="67"/>
      <c r="TJY66" s="30"/>
      <c r="TJZ66" s="30"/>
      <c r="TKA66" s="43"/>
      <c r="TKB66" s="30"/>
      <c r="TKC66" s="66"/>
      <c r="TKD66" s="67"/>
      <c r="TKE66" s="30"/>
      <c r="TKF66" s="30"/>
      <c r="TKG66" s="43"/>
      <c r="TKH66" s="30"/>
      <c r="TKI66" s="66"/>
      <c r="TKJ66" s="67"/>
      <c r="TKK66" s="30"/>
      <c r="TKL66" s="30"/>
      <c r="TKM66" s="43"/>
      <c r="TKN66" s="30"/>
      <c r="TKO66" s="66"/>
      <c r="TKP66" s="67"/>
      <c r="TKQ66" s="30"/>
      <c r="TKR66" s="30"/>
      <c r="TKS66" s="43"/>
      <c r="TKT66" s="30"/>
      <c r="TKU66" s="66"/>
      <c r="TKV66" s="67"/>
      <c r="TKW66" s="30"/>
      <c r="TKX66" s="30"/>
      <c r="TKY66" s="43"/>
      <c r="TKZ66" s="30"/>
      <c r="TLA66" s="66"/>
      <c r="TLB66" s="67"/>
      <c r="TLC66" s="30"/>
      <c r="TLD66" s="30"/>
      <c r="TLE66" s="43"/>
      <c r="TLF66" s="30"/>
      <c r="TLG66" s="66"/>
      <c r="TLH66" s="67"/>
      <c r="TLI66" s="30"/>
      <c r="TLJ66" s="30"/>
      <c r="TLK66" s="43"/>
      <c r="TLL66" s="30"/>
      <c r="TLM66" s="66"/>
      <c r="TLN66" s="67"/>
      <c r="TLO66" s="30"/>
      <c r="TLP66" s="30"/>
      <c r="TLQ66" s="43"/>
      <c r="TLR66" s="30"/>
      <c r="TLS66" s="66"/>
      <c r="TLT66" s="67"/>
      <c r="TLU66" s="30"/>
      <c r="TLV66" s="30"/>
      <c r="TLW66" s="43"/>
      <c r="TLX66" s="30"/>
      <c r="TLY66" s="66"/>
      <c r="TLZ66" s="67"/>
      <c r="TMA66" s="30"/>
      <c r="TMB66" s="30"/>
      <c r="TMC66" s="43"/>
      <c r="TMD66" s="30"/>
      <c r="TME66" s="66"/>
      <c r="TMF66" s="67"/>
      <c r="TMG66" s="30"/>
      <c r="TMH66" s="30"/>
      <c r="TMI66" s="43"/>
      <c r="TMJ66" s="30"/>
      <c r="TMK66" s="66"/>
      <c r="TML66" s="67"/>
      <c r="TMM66" s="30"/>
      <c r="TMN66" s="30"/>
      <c r="TMO66" s="43"/>
      <c r="TMP66" s="30"/>
      <c r="TMQ66" s="66"/>
      <c r="TMR66" s="67"/>
      <c r="TMS66" s="30"/>
      <c r="TMT66" s="30"/>
      <c r="TMU66" s="43"/>
      <c r="TMV66" s="30"/>
      <c r="TMW66" s="66"/>
      <c r="TMX66" s="67"/>
      <c r="TMY66" s="30"/>
      <c r="TMZ66" s="30"/>
      <c r="TNA66" s="43"/>
      <c r="TNB66" s="30"/>
      <c r="TNC66" s="66"/>
      <c r="TND66" s="67"/>
      <c r="TNE66" s="30"/>
      <c r="TNF66" s="30"/>
      <c r="TNG66" s="43"/>
      <c r="TNH66" s="30"/>
      <c r="TNI66" s="66"/>
      <c r="TNJ66" s="67"/>
      <c r="TNK66" s="30"/>
      <c r="TNL66" s="30"/>
      <c r="TNM66" s="43"/>
      <c r="TNN66" s="30"/>
      <c r="TNO66" s="66"/>
      <c r="TNP66" s="67"/>
      <c r="TNQ66" s="30"/>
      <c r="TNR66" s="30"/>
      <c r="TNS66" s="43"/>
      <c r="TNT66" s="30"/>
      <c r="TNU66" s="66"/>
      <c r="TNV66" s="67"/>
      <c r="TNW66" s="30"/>
      <c r="TNX66" s="30"/>
      <c r="TNY66" s="43"/>
      <c r="TNZ66" s="30"/>
      <c r="TOA66" s="66"/>
      <c r="TOB66" s="67"/>
      <c r="TOC66" s="30"/>
      <c r="TOD66" s="30"/>
      <c r="TOE66" s="43"/>
      <c r="TOF66" s="30"/>
      <c r="TOG66" s="66"/>
      <c r="TOH66" s="67"/>
      <c r="TOI66" s="30"/>
      <c r="TOJ66" s="30"/>
      <c r="TOK66" s="43"/>
      <c r="TOL66" s="30"/>
      <c r="TOM66" s="66"/>
      <c r="TON66" s="67"/>
      <c r="TOO66" s="30"/>
      <c r="TOP66" s="30"/>
      <c r="TOQ66" s="43"/>
      <c r="TOR66" s="30"/>
      <c r="TOS66" s="66"/>
      <c r="TOT66" s="67"/>
      <c r="TOU66" s="30"/>
      <c r="TOV66" s="30"/>
      <c r="TOW66" s="43"/>
      <c r="TOX66" s="30"/>
      <c r="TOY66" s="66"/>
      <c r="TOZ66" s="67"/>
      <c r="TPA66" s="30"/>
      <c r="TPB66" s="30"/>
      <c r="TPC66" s="43"/>
      <c r="TPD66" s="30"/>
      <c r="TPE66" s="66"/>
      <c r="TPF66" s="67"/>
      <c r="TPG66" s="30"/>
      <c r="TPH66" s="30"/>
      <c r="TPI66" s="43"/>
      <c r="TPJ66" s="30"/>
      <c r="TPK66" s="66"/>
      <c r="TPL66" s="67"/>
      <c r="TPM66" s="30"/>
      <c r="TPN66" s="30"/>
      <c r="TPO66" s="43"/>
      <c r="TPP66" s="30"/>
      <c r="TPQ66" s="66"/>
      <c r="TPR66" s="67"/>
      <c r="TPS66" s="30"/>
      <c r="TPT66" s="30"/>
      <c r="TPU66" s="43"/>
      <c r="TPV66" s="30"/>
      <c r="TPW66" s="66"/>
      <c r="TPX66" s="67"/>
      <c r="TPY66" s="30"/>
      <c r="TPZ66" s="30"/>
      <c r="TQA66" s="43"/>
      <c r="TQB66" s="30"/>
      <c r="TQC66" s="66"/>
      <c r="TQD66" s="67"/>
      <c r="TQE66" s="30"/>
      <c r="TQF66" s="30"/>
      <c r="TQG66" s="43"/>
      <c r="TQH66" s="30"/>
      <c r="TQI66" s="66"/>
      <c r="TQJ66" s="67"/>
      <c r="TQK66" s="30"/>
      <c r="TQL66" s="30"/>
      <c r="TQM66" s="43"/>
      <c r="TQN66" s="30"/>
      <c r="TQO66" s="66"/>
      <c r="TQP66" s="67"/>
      <c r="TQQ66" s="30"/>
      <c r="TQR66" s="30"/>
      <c r="TQS66" s="43"/>
      <c r="TQT66" s="30"/>
      <c r="TQU66" s="66"/>
      <c r="TQV66" s="67"/>
      <c r="TQW66" s="30"/>
      <c r="TQX66" s="30"/>
      <c r="TQY66" s="43"/>
      <c r="TQZ66" s="30"/>
      <c r="TRA66" s="66"/>
      <c r="TRB66" s="67"/>
      <c r="TRC66" s="30"/>
      <c r="TRD66" s="30"/>
      <c r="TRE66" s="43"/>
      <c r="TRF66" s="30"/>
      <c r="TRG66" s="66"/>
      <c r="TRH66" s="67"/>
      <c r="TRI66" s="30"/>
      <c r="TRJ66" s="30"/>
      <c r="TRK66" s="43"/>
      <c r="TRL66" s="30"/>
      <c r="TRM66" s="66"/>
      <c r="TRN66" s="67"/>
      <c r="TRO66" s="30"/>
      <c r="TRP66" s="30"/>
      <c r="TRQ66" s="43"/>
      <c r="TRR66" s="30"/>
      <c r="TRS66" s="66"/>
      <c r="TRT66" s="67"/>
      <c r="TRU66" s="30"/>
      <c r="TRV66" s="30"/>
      <c r="TRW66" s="43"/>
      <c r="TRX66" s="30"/>
      <c r="TRY66" s="66"/>
      <c r="TRZ66" s="67"/>
      <c r="TSA66" s="30"/>
      <c r="TSB66" s="30"/>
      <c r="TSC66" s="43"/>
      <c r="TSD66" s="30"/>
      <c r="TSE66" s="66"/>
      <c r="TSF66" s="67"/>
      <c r="TSG66" s="30"/>
      <c r="TSH66" s="30"/>
      <c r="TSI66" s="43"/>
      <c r="TSJ66" s="30"/>
      <c r="TSK66" s="66"/>
      <c r="TSL66" s="67"/>
      <c r="TSM66" s="30"/>
      <c r="TSN66" s="30"/>
      <c r="TSO66" s="43"/>
      <c r="TSP66" s="30"/>
      <c r="TSQ66" s="66"/>
      <c r="TSR66" s="67"/>
      <c r="TSS66" s="30"/>
      <c r="TST66" s="30"/>
      <c r="TSU66" s="43"/>
      <c r="TSV66" s="30"/>
      <c r="TSW66" s="66"/>
      <c r="TSX66" s="67"/>
      <c r="TSY66" s="30"/>
      <c r="TSZ66" s="30"/>
      <c r="TTA66" s="43"/>
      <c r="TTB66" s="30"/>
      <c r="TTC66" s="66"/>
      <c r="TTD66" s="67"/>
      <c r="TTE66" s="30"/>
      <c r="TTF66" s="30"/>
      <c r="TTG66" s="43"/>
      <c r="TTH66" s="30"/>
      <c r="TTI66" s="66"/>
      <c r="TTJ66" s="67"/>
      <c r="TTK66" s="30"/>
      <c r="TTL66" s="30"/>
      <c r="TTM66" s="43"/>
      <c r="TTN66" s="30"/>
      <c r="TTO66" s="66"/>
      <c r="TTP66" s="67"/>
      <c r="TTQ66" s="30"/>
      <c r="TTR66" s="30"/>
      <c r="TTS66" s="43"/>
      <c r="TTT66" s="30"/>
      <c r="TTU66" s="66"/>
      <c r="TTV66" s="67"/>
      <c r="TTW66" s="30"/>
      <c r="TTX66" s="30"/>
      <c r="TTY66" s="43"/>
      <c r="TTZ66" s="30"/>
      <c r="TUA66" s="66"/>
      <c r="TUB66" s="67"/>
      <c r="TUC66" s="30"/>
      <c r="TUD66" s="30"/>
      <c r="TUE66" s="43"/>
      <c r="TUF66" s="30"/>
      <c r="TUG66" s="66"/>
      <c r="TUH66" s="67"/>
      <c r="TUI66" s="30"/>
      <c r="TUJ66" s="30"/>
      <c r="TUK66" s="43"/>
      <c r="TUL66" s="30"/>
      <c r="TUM66" s="66"/>
      <c r="TUN66" s="67"/>
      <c r="TUO66" s="30"/>
      <c r="TUP66" s="30"/>
      <c r="TUQ66" s="43"/>
      <c r="TUR66" s="30"/>
      <c r="TUS66" s="66"/>
      <c r="TUT66" s="67"/>
      <c r="TUU66" s="30"/>
      <c r="TUV66" s="30"/>
      <c r="TUW66" s="43"/>
      <c r="TUX66" s="30"/>
      <c r="TUY66" s="66"/>
      <c r="TUZ66" s="67"/>
      <c r="TVA66" s="30"/>
      <c r="TVB66" s="30"/>
      <c r="TVC66" s="43"/>
      <c r="TVD66" s="30"/>
      <c r="TVE66" s="66"/>
      <c r="TVF66" s="67"/>
      <c r="TVG66" s="30"/>
      <c r="TVH66" s="30"/>
      <c r="TVI66" s="43"/>
      <c r="TVJ66" s="30"/>
      <c r="TVK66" s="66"/>
      <c r="TVL66" s="67"/>
      <c r="TVM66" s="30"/>
      <c r="TVN66" s="30"/>
      <c r="TVO66" s="43"/>
      <c r="TVP66" s="30"/>
      <c r="TVQ66" s="66"/>
      <c r="TVR66" s="67"/>
      <c r="TVS66" s="30"/>
      <c r="TVT66" s="30"/>
      <c r="TVU66" s="43"/>
      <c r="TVV66" s="30"/>
      <c r="TVW66" s="66"/>
      <c r="TVX66" s="67"/>
      <c r="TVY66" s="30"/>
      <c r="TVZ66" s="30"/>
      <c r="TWA66" s="43"/>
      <c r="TWB66" s="30"/>
      <c r="TWC66" s="66"/>
      <c r="TWD66" s="67"/>
      <c r="TWE66" s="30"/>
      <c r="TWF66" s="30"/>
      <c r="TWG66" s="43"/>
      <c r="TWH66" s="30"/>
      <c r="TWI66" s="66"/>
      <c r="TWJ66" s="67"/>
      <c r="TWK66" s="30"/>
      <c r="TWL66" s="30"/>
      <c r="TWM66" s="43"/>
      <c r="TWN66" s="30"/>
      <c r="TWO66" s="66"/>
      <c r="TWP66" s="67"/>
      <c r="TWQ66" s="30"/>
      <c r="TWR66" s="30"/>
      <c r="TWS66" s="43"/>
      <c r="TWT66" s="30"/>
      <c r="TWU66" s="66"/>
      <c r="TWV66" s="67"/>
      <c r="TWW66" s="30"/>
      <c r="TWX66" s="30"/>
      <c r="TWY66" s="43"/>
      <c r="TWZ66" s="30"/>
      <c r="TXA66" s="66"/>
      <c r="TXB66" s="67"/>
      <c r="TXC66" s="30"/>
      <c r="TXD66" s="30"/>
      <c r="TXE66" s="43"/>
      <c r="TXF66" s="30"/>
      <c r="TXG66" s="66"/>
      <c r="TXH66" s="67"/>
      <c r="TXI66" s="30"/>
      <c r="TXJ66" s="30"/>
      <c r="TXK66" s="43"/>
      <c r="TXL66" s="30"/>
      <c r="TXM66" s="66"/>
      <c r="TXN66" s="67"/>
      <c r="TXO66" s="30"/>
      <c r="TXP66" s="30"/>
      <c r="TXQ66" s="43"/>
      <c r="TXR66" s="30"/>
      <c r="TXS66" s="66"/>
      <c r="TXT66" s="67"/>
      <c r="TXU66" s="30"/>
      <c r="TXV66" s="30"/>
      <c r="TXW66" s="43"/>
      <c r="TXX66" s="30"/>
      <c r="TXY66" s="66"/>
      <c r="TXZ66" s="67"/>
      <c r="TYA66" s="30"/>
      <c r="TYB66" s="30"/>
      <c r="TYC66" s="43"/>
      <c r="TYD66" s="30"/>
      <c r="TYE66" s="66"/>
      <c r="TYF66" s="67"/>
      <c r="TYG66" s="30"/>
      <c r="TYH66" s="30"/>
      <c r="TYI66" s="43"/>
      <c r="TYJ66" s="30"/>
      <c r="TYK66" s="66"/>
      <c r="TYL66" s="67"/>
      <c r="TYM66" s="30"/>
      <c r="TYN66" s="30"/>
      <c r="TYO66" s="43"/>
      <c r="TYP66" s="30"/>
      <c r="TYQ66" s="66"/>
      <c r="TYR66" s="67"/>
      <c r="TYS66" s="30"/>
      <c r="TYT66" s="30"/>
      <c r="TYU66" s="43"/>
      <c r="TYV66" s="30"/>
      <c r="TYW66" s="66"/>
      <c r="TYX66" s="67"/>
      <c r="TYY66" s="30"/>
      <c r="TYZ66" s="30"/>
      <c r="TZA66" s="43"/>
      <c r="TZB66" s="30"/>
      <c r="TZC66" s="66"/>
      <c r="TZD66" s="67"/>
      <c r="TZE66" s="30"/>
      <c r="TZF66" s="30"/>
      <c r="TZG66" s="43"/>
      <c r="TZH66" s="30"/>
      <c r="TZI66" s="66"/>
      <c r="TZJ66" s="67"/>
      <c r="TZK66" s="30"/>
      <c r="TZL66" s="30"/>
      <c r="TZM66" s="43"/>
      <c r="TZN66" s="30"/>
      <c r="TZO66" s="66"/>
      <c r="TZP66" s="67"/>
      <c r="TZQ66" s="30"/>
      <c r="TZR66" s="30"/>
      <c r="TZS66" s="43"/>
      <c r="TZT66" s="30"/>
      <c r="TZU66" s="66"/>
      <c r="TZV66" s="67"/>
      <c r="TZW66" s="30"/>
      <c r="TZX66" s="30"/>
      <c r="TZY66" s="43"/>
      <c r="TZZ66" s="30"/>
      <c r="UAA66" s="66"/>
      <c r="UAB66" s="67"/>
      <c r="UAC66" s="30"/>
      <c r="UAD66" s="30"/>
      <c r="UAE66" s="43"/>
      <c r="UAF66" s="30"/>
      <c r="UAG66" s="66"/>
      <c r="UAH66" s="67"/>
      <c r="UAI66" s="30"/>
      <c r="UAJ66" s="30"/>
      <c r="UAK66" s="43"/>
      <c r="UAL66" s="30"/>
      <c r="UAM66" s="66"/>
      <c r="UAN66" s="67"/>
      <c r="UAO66" s="30"/>
      <c r="UAP66" s="30"/>
      <c r="UAQ66" s="43"/>
      <c r="UAR66" s="30"/>
      <c r="UAS66" s="66"/>
      <c r="UAT66" s="67"/>
      <c r="UAU66" s="30"/>
      <c r="UAV66" s="30"/>
      <c r="UAW66" s="43"/>
      <c r="UAX66" s="30"/>
      <c r="UAY66" s="66"/>
      <c r="UAZ66" s="67"/>
      <c r="UBA66" s="30"/>
      <c r="UBB66" s="30"/>
      <c r="UBC66" s="43"/>
      <c r="UBD66" s="30"/>
      <c r="UBE66" s="66"/>
      <c r="UBF66" s="67"/>
      <c r="UBG66" s="30"/>
      <c r="UBH66" s="30"/>
      <c r="UBI66" s="43"/>
      <c r="UBJ66" s="30"/>
      <c r="UBK66" s="66"/>
      <c r="UBL66" s="67"/>
      <c r="UBM66" s="30"/>
      <c r="UBN66" s="30"/>
      <c r="UBO66" s="43"/>
      <c r="UBP66" s="30"/>
      <c r="UBQ66" s="66"/>
      <c r="UBR66" s="67"/>
      <c r="UBS66" s="30"/>
      <c r="UBT66" s="30"/>
      <c r="UBU66" s="43"/>
      <c r="UBV66" s="30"/>
      <c r="UBW66" s="66"/>
      <c r="UBX66" s="67"/>
      <c r="UBY66" s="30"/>
      <c r="UBZ66" s="30"/>
      <c r="UCA66" s="43"/>
      <c r="UCB66" s="30"/>
      <c r="UCC66" s="66"/>
      <c r="UCD66" s="67"/>
      <c r="UCE66" s="30"/>
      <c r="UCF66" s="30"/>
      <c r="UCG66" s="43"/>
      <c r="UCH66" s="30"/>
      <c r="UCI66" s="66"/>
      <c r="UCJ66" s="67"/>
      <c r="UCK66" s="30"/>
      <c r="UCL66" s="30"/>
      <c r="UCM66" s="43"/>
      <c r="UCN66" s="30"/>
      <c r="UCO66" s="66"/>
      <c r="UCP66" s="67"/>
      <c r="UCQ66" s="30"/>
      <c r="UCR66" s="30"/>
      <c r="UCS66" s="43"/>
      <c r="UCT66" s="30"/>
      <c r="UCU66" s="66"/>
      <c r="UCV66" s="67"/>
      <c r="UCW66" s="30"/>
      <c r="UCX66" s="30"/>
      <c r="UCY66" s="43"/>
      <c r="UCZ66" s="30"/>
      <c r="UDA66" s="66"/>
      <c r="UDB66" s="67"/>
      <c r="UDC66" s="30"/>
      <c r="UDD66" s="30"/>
      <c r="UDE66" s="43"/>
      <c r="UDF66" s="30"/>
      <c r="UDG66" s="66"/>
      <c r="UDH66" s="67"/>
      <c r="UDI66" s="30"/>
      <c r="UDJ66" s="30"/>
      <c r="UDK66" s="43"/>
      <c r="UDL66" s="30"/>
      <c r="UDM66" s="66"/>
      <c r="UDN66" s="67"/>
      <c r="UDO66" s="30"/>
      <c r="UDP66" s="30"/>
      <c r="UDQ66" s="43"/>
      <c r="UDR66" s="30"/>
      <c r="UDS66" s="66"/>
      <c r="UDT66" s="67"/>
      <c r="UDU66" s="30"/>
      <c r="UDV66" s="30"/>
      <c r="UDW66" s="43"/>
      <c r="UDX66" s="30"/>
      <c r="UDY66" s="66"/>
      <c r="UDZ66" s="67"/>
      <c r="UEA66" s="30"/>
      <c r="UEB66" s="30"/>
      <c r="UEC66" s="43"/>
      <c r="UED66" s="30"/>
      <c r="UEE66" s="66"/>
      <c r="UEF66" s="67"/>
      <c r="UEG66" s="30"/>
      <c r="UEH66" s="30"/>
      <c r="UEI66" s="43"/>
      <c r="UEJ66" s="30"/>
      <c r="UEK66" s="66"/>
      <c r="UEL66" s="67"/>
      <c r="UEM66" s="30"/>
      <c r="UEN66" s="30"/>
      <c r="UEO66" s="43"/>
      <c r="UEP66" s="30"/>
      <c r="UEQ66" s="66"/>
      <c r="UER66" s="67"/>
      <c r="UES66" s="30"/>
      <c r="UET66" s="30"/>
      <c r="UEU66" s="43"/>
      <c r="UEV66" s="30"/>
      <c r="UEW66" s="66"/>
      <c r="UEX66" s="67"/>
      <c r="UEY66" s="30"/>
      <c r="UEZ66" s="30"/>
      <c r="UFA66" s="43"/>
      <c r="UFB66" s="30"/>
      <c r="UFC66" s="66"/>
      <c r="UFD66" s="67"/>
      <c r="UFE66" s="30"/>
      <c r="UFF66" s="30"/>
      <c r="UFG66" s="43"/>
      <c r="UFH66" s="30"/>
      <c r="UFI66" s="66"/>
      <c r="UFJ66" s="67"/>
      <c r="UFK66" s="30"/>
      <c r="UFL66" s="30"/>
      <c r="UFM66" s="43"/>
      <c r="UFN66" s="30"/>
      <c r="UFO66" s="66"/>
      <c r="UFP66" s="67"/>
      <c r="UFQ66" s="30"/>
      <c r="UFR66" s="30"/>
      <c r="UFS66" s="43"/>
      <c r="UFT66" s="30"/>
      <c r="UFU66" s="66"/>
      <c r="UFV66" s="67"/>
      <c r="UFW66" s="30"/>
      <c r="UFX66" s="30"/>
      <c r="UFY66" s="43"/>
      <c r="UFZ66" s="30"/>
      <c r="UGA66" s="66"/>
      <c r="UGB66" s="67"/>
      <c r="UGC66" s="30"/>
      <c r="UGD66" s="30"/>
      <c r="UGE66" s="43"/>
      <c r="UGF66" s="30"/>
      <c r="UGG66" s="66"/>
      <c r="UGH66" s="67"/>
      <c r="UGI66" s="30"/>
      <c r="UGJ66" s="30"/>
      <c r="UGK66" s="43"/>
      <c r="UGL66" s="30"/>
      <c r="UGM66" s="66"/>
      <c r="UGN66" s="67"/>
      <c r="UGO66" s="30"/>
      <c r="UGP66" s="30"/>
      <c r="UGQ66" s="43"/>
      <c r="UGR66" s="30"/>
      <c r="UGS66" s="66"/>
      <c r="UGT66" s="67"/>
      <c r="UGU66" s="30"/>
      <c r="UGV66" s="30"/>
      <c r="UGW66" s="43"/>
      <c r="UGX66" s="30"/>
      <c r="UGY66" s="66"/>
      <c r="UGZ66" s="67"/>
      <c r="UHA66" s="30"/>
      <c r="UHB66" s="30"/>
      <c r="UHC66" s="43"/>
      <c r="UHD66" s="30"/>
      <c r="UHE66" s="66"/>
      <c r="UHF66" s="67"/>
      <c r="UHG66" s="30"/>
      <c r="UHH66" s="30"/>
      <c r="UHI66" s="43"/>
      <c r="UHJ66" s="30"/>
      <c r="UHK66" s="66"/>
      <c r="UHL66" s="67"/>
      <c r="UHM66" s="30"/>
      <c r="UHN66" s="30"/>
      <c r="UHO66" s="43"/>
      <c r="UHP66" s="30"/>
      <c r="UHQ66" s="66"/>
      <c r="UHR66" s="67"/>
      <c r="UHS66" s="30"/>
      <c r="UHT66" s="30"/>
      <c r="UHU66" s="43"/>
      <c r="UHV66" s="30"/>
      <c r="UHW66" s="66"/>
      <c r="UHX66" s="67"/>
      <c r="UHY66" s="30"/>
      <c r="UHZ66" s="30"/>
      <c r="UIA66" s="43"/>
      <c r="UIB66" s="30"/>
      <c r="UIC66" s="66"/>
      <c r="UID66" s="67"/>
      <c r="UIE66" s="30"/>
      <c r="UIF66" s="30"/>
      <c r="UIG66" s="43"/>
      <c r="UIH66" s="30"/>
      <c r="UII66" s="66"/>
      <c r="UIJ66" s="67"/>
      <c r="UIK66" s="30"/>
      <c r="UIL66" s="30"/>
      <c r="UIM66" s="43"/>
      <c r="UIN66" s="30"/>
      <c r="UIO66" s="66"/>
      <c r="UIP66" s="67"/>
      <c r="UIQ66" s="30"/>
      <c r="UIR66" s="30"/>
      <c r="UIS66" s="43"/>
      <c r="UIT66" s="30"/>
      <c r="UIU66" s="66"/>
      <c r="UIV66" s="67"/>
      <c r="UIW66" s="30"/>
      <c r="UIX66" s="30"/>
      <c r="UIY66" s="43"/>
      <c r="UIZ66" s="30"/>
      <c r="UJA66" s="66"/>
      <c r="UJB66" s="67"/>
      <c r="UJC66" s="30"/>
      <c r="UJD66" s="30"/>
      <c r="UJE66" s="43"/>
      <c r="UJF66" s="30"/>
      <c r="UJG66" s="66"/>
      <c r="UJH66" s="67"/>
      <c r="UJI66" s="30"/>
      <c r="UJJ66" s="30"/>
      <c r="UJK66" s="43"/>
      <c r="UJL66" s="30"/>
      <c r="UJM66" s="66"/>
      <c r="UJN66" s="67"/>
      <c r="UJO66" s="30"/>
      <c r="UJP66" s="30"/>
      <c r="UJQ66" s="43"/>
      <c r="UJR66" s="30"/>
      <c r="UJS66" s="66"/>
      <c r="UJT66" s="67"/>
      <c r="UJU66" s="30"/>
      <c r="UJV66" s="30"/>
      <c r="UJW66" s="43"/>
      <c r="UJX66" s="30"/>
      <c r="UJY66" s="66"/>
      <c r="UJZ66" s="67"/>
      <c r="UKA66" s="30"/>
      <c r="UKB66" s="30"/>
      <c r="UKC66" s="43"/>
      <c r="UKD66" s="30"/>
      <c r="UKE66" s="66"/>
      <c r="UKF66" s="67"/>
      <c r="UKG66" s="30"/>
      <c r="UKH66" s="30"/>
      <c r="UKI66" s="43"/>
      <c r="UKJ66" s="30"/>
      <c r="UKK66" s="66"/>
      <c r="UKL66" s="67"/>
      <c r="UKM66" s="30"/>
      <c r="UKN66" s="30"/>
      <c r="UKO66" s="43"/>
      <c r="UKP66" s="30"/>
      <c r="UKQ66" s="66"/>
      <c r="UKR66" s="67"/>
      <c r="UKS66" s="30"/>
      <c r="UKT66" s="30"/>
      <c r="UKU66" s="43"/>
      <c r="UKV66" s="30"/>
      <c r="UKW66" s="66"/>
      <c r="UKX66" s="67"/>
      <c r="UKY66" s="30"/>
      <c r="UKZ66" s="30"/>
      <c r="ULA66" s="43"/>
      <c r="ULB66" s="30"/>
      <c r="ULC66" s="66"/>
      <c r="ULD66" s="67"/>
      <c r="ULE66" s="30"/>
      <c r="ULF66" s="30"/>
      <c r="ULG66" s="43"/>
      <c r="ULH66" s="30"/>
      <c r="ULI66" s="66"/>
      <c r="ULJ66" s="67"/>
      <c r="ULK66" s="30"/>
      <c r="ULL66" s="30"/>
      <c r="ULM66" s="43"/>
      <c r="ULN66" s="30"/>
      <c r="ULO66" s="66"/>
      <c r="ULP66" s="67"/>
      <c r="ULQ66" s="30"/>
      <c r="ULR66" s="30"/>
      <c r="ULS66" s="43"/>
      <c r="ULT66" s="30"/>
      <c r="ULU66" s="66"/>
      <c r="ULV66" s="67"/>
      <c r="ULW66" s="30"/>
      <c r="ULX66" s="30"/>
      <c r="ULY66" s="43"/>
      <c r="ULZ66" s="30"/>
      <c r="UMA66" s="66"/>
      <c r="UMB66" s="67"/>
      <c r="UMC66" s="30"/>
      <c r="UMD66" s="30"/>
      <c r="UME66" s="43"/>
      <c r="UMF66" s="30"/>
      <c r="UMG66" s="66"/>
      <c r="UMH66" s="67"/>
      <c r="UMI66" s="30"/>
      <c r="UMJ66" s="30"/>
      <c r="UMK66" s="43"/>
      <c r="UML66" s="30"/>
      <c r="UMM66" s="66"/>
      <c r="UMN66" s="67"/>
      <c r="UMO66" s="30"/>
      <c r="UMP66" s="30"/>
      <c r="UMQ66" s="43"/>
      <c r="UMR66" s="30"/>
      <c r="UMS66" s="66"/>
      <c r="UMT66" s="67"/>
      <c r="UMU66" s="30"/>
      <c r="UMV66" s="30"/>
      <c r="UMW66" s="43"/>
      <c r="UMX66" s="30"/>
      <c r="UMY66" s="66"/>
      <c r="UMZ66" s="67"/>
      <c r="UNA66" s="30"/>
      <c r="UNB66" s="30"/>
      <c r="UNC66" s="43"/>
      <c r="UND66" s="30"/>
      <c r="UNE66" s="66"/>
      <c r="UNF66" s="67"/>
      <c r="UNG66" s="30"/>
      <c r="UNH66" s="30"/>
      <c r="UNI66" s="43"/>
      <c r="UNJ66" s="30"/>
      <c r="UNK66" s="66"/>
      <c r="UNL66" s="67"/>
      <c r="UNM66" s="30"/>
      <c r="UNN66" s="30"/>
      <c r="UNO66" s="43"/>
      <c r="UNP66" s="30"/>
      <c r="UNQ66" s="66"/>
      <c r="UNR66" s="67"/>
      <c r="UNS66" s="30"/>
      <c r="UNT66" s="30"/>
      <c r="UNU66" s="43"/>
      <c r="UNV66" s="30"/>
      <c r="UNW66" s="66"/>
      <c r="UNX66" s="67"/>
      <c r="UNY66" s="30"/>
      <c r="UNZ66" s="30"/>
      <c r="UOA66" s="43"/>
      <c r="UOB66" s="30"/>
      <c r="UOC66" s="66"/>
      <c r="UOD66" s="67"/>
      <c r="UOE66" s="30"/>
      <c r="UOF66" s="30"/>
      <c r="UOG66" s="43"/>
      <c r="UOH66" s="30"/>
      <c r="UOI66" s="66"/>
      <c r="UOJ66" s="67"/>
      <c r="UOK66" s="30"/>
      <c r="UOL66" s="30"/>
      <c r="UOM66" s="43"/>
      <c r="UON66" s="30"/>
      <c r="UOO66" s="66"/>
      <c r="UOP66" s="67"/>
      <c r="UOQ66" s="30"/>
      <c r="UOR66" s="30"/>
      <c r="UOS66" s="43"/>
      <c r="UOT66" s="30"/>
      <c r="UOU66" s="66"/>
      <c r="UOV66" s="67"/>
      <c r="UOW66" s="30"/>
      <c r="UOX66" s="30"/>
      <c r="UOY66" s="43"/>
      <c r="UOZ66" s="30"/>
      <c r="UPA66" s="66"/>
      <c r="UPB66" s="67"/>
      <c r="UPC66" s="30"/>
      <c r="UPD66" s="30"/>
      <c r="UPE66" s="43"/>
      <c r="UPF66" s="30"/>
      <c r="UPG66" s="66"/>
      <c r="UPH66" s="67"/>
      <c r="UPI66" s="30"/>
      <c r="UPJ66" s="30"/>
      <c r="UPK66" s="43"/>
      <c r="UPL66" s="30"/>
      <c r="UPM66" s="66"/>
      <c r="UPN66" s="67"/>
      <c r="UPO66" s="30"/>
      <c r="UPP66" s="30"/>
      <c r="UPQ66" s="43"/>
      <c r="UPR66" s="30"/>
      <c r="UPS66" s="66"/>
      <c r="UPT66" s="67"/>
      <c r="UPU66" s="30"/>
      <c r="UPV66" s="30"/>
      <c r="UPW66" s="43"/>
      <c r="UPX66" s="30"/>
      <c r="UPY66" s="66"/>
      <c r="UPZ66" s="67"/>
      <c r="UQA66" s="30"/>
      <c r="UQB66" s="30"/>
      <c r="UQC66" s="43"/>
      <c r="UQD66" s="30"/>
      <c r="UQE66" s="66"/>
      <c r="UQF66" s="67"/>
      <c r="UQG66" s="30"/>
      <c r="UQH66" s="30"/>
      <c r="UQI66" s="43"/>
      <c r="UQJ66" s="30"/>
      <c r="UQK66" s="66"/>
      <c r="UQL66" s="67"/>
      <c r="UQM66" s="30"/>
      <c r="UQN66" s="30"/>
      <c r="UQO66" s="43"/>
      <c r="UQP66" s="30"/>
      <c r="UQQ66" s="66"/>
      <c r="UQR66" s="67"/>
      <c r="UQS66" s="30"/>
      <c r="UQT66" s="30"/>
      <c r="UQU66" s="43"/>
      <c r="UQV66" s="30"/>
      <c r="UQW66" s="66"/>
      <c r="UQX66" s="67"/>
      <c r="UQY66" s="30"/>
      <c r="UQZ66" s="30"/>
      <c r="URA66" s="43"/>
      <c r="URB66" s="30"/>
      <c r="URC66" s="66"/>
      <c r="URD66" s="67"/>
      <c r="URE66" s="30"/>
      <c r="URF66" s="30"/>
      <c r="URG66" s="43"/>
      <c r="URH66" s="30"/>
      <c r="URI66" s="66"/>
      <c r="URJ66" s="67"/>
      <c r="URK66" s="30"/>
      <c r="URL66" s="30"/>
      <c r="URM66" s="43"/>
      <c r="URN66" s="30"/>
      <c r="URO66" s="66"/>
      <c r="URP66" s="67"/>
      <c r="URQ66" s="30"/>
      <c r="URR66" s="30"/>
      <c r="URS66" s="43"/>
      <c r="URT66" s="30"/>
      <c r="URU66" s="66"/>
      <c r="URV66" s="67"/>
      <c r="URW66" s="30"/>
      <c r="URX66" s="30"/>
      <c r="URY66" s="43"/>
      <c r="URZ66" s="30"/>
      <c r="USA66" s="66"/>
      <c r="USB66" s="67"/>
      <c r="USC66" s="30"/>
      <c r="USD66" s="30"/>
      <c r="USE66" s="43"/>
      <c r="USF66" s="30"/>
      <c r="USG66" s="66"/>
      <c r="USH66" s="67"/>
      <c r="USI66" s="30"/>
      <c r="USJ66" s="30"/>
      <c r="USK66" s="43"/>
      <c r="USL66" s="30"/>
      <c r="USM66" s="66"/>
      <c r="USN66" s="67"/>
      <c r="USO66" s="30"/>
      <c r="USP66" s="30"/>
      <c r="USQ66" s="43"/>
      <c r="USR66" s="30"/>
      <c r="USS66" s="66"/>
      <c r="UST66" s="67"/>
      <c r="USU66" s="30"/>
      <c r="USV66" s="30"/>
      <c r="USW66" s="43"/>
      <c r="USX66" s="30"/>
      <c r="USY66" s="66"/>
      <c r="USZ66" s="67"/>
      <c r="UTA66" s="30"/>
      <c r="UTB66" s="30"/>
      <c r="UTC66" s="43"/>
      <c r="UTD66" s="30"/>
      <c r="UTE66" s="66"/>
      <c r="UTF66" s="67"/>
      <c r="UTG66" s="30"/>
      <c r="UTH66" s="30"/>
      <c r="UTI66" s="43"/>
      <c r="UTJ66" s="30"/>
      <c r="UTK66" s="66"/>
      <c r="UTL66" s="67"/>
      <c r="UTM66" s="30"/>
      <c r="UTN66" s="30"/>
      <c r="UTO66" s="43"/>
      <c r="UTP66" s="30"/>
      <c r="UTQ66" s="66"/>
      <c r="UTR66" s="67"/>
      <c r="UTS66" s="30"/>
      <c r="UTT66" s="30"/>
      <c r="UTU66" s="43"/>
      <c r="UTV66" s="30"/>
      <c r="UTW66" s="66"/>
      <c r="UTX66" s="67"/>
      <c r="UTY66" s="30"/>
      <c r="UTZ66" s="30"/>
      <c r="UUA66" s="43"/>
      <c r="UUB66" s="30"/>
      <c r="UUC66" s="66"/>
      <c r="UUD66" s="67"/>
      <c r="UUE66" s="30"/>
      <c r="UUF66" s="30"/>
      <c r="UUG66" s="43"/>
      <c r="UUH66" s="30"/>
      <c r="UUI66" s="66"/>
      <c r="UUJ66" s="67"/>
      <c r="UUK66" s="30"/>
      <c r="UUL66" s="30"/>
      <c r="UUM66" s="43"/>
      <c r="UUN66" s="30"/>
      <c r="UUO66" s="66"/>
      <c r="UUP66" s="67"/>
      <c r="UUQ66" s="30"/>
      <c r="UUR66" s="30"/>
      <c r="UUS66" s="43"/>
      <c r="UUT66" s="30"/>
      <c r="UUU66" s="66"/>
      <c r="UUV66" s="67"/>
      <c r="UUW66" s="30"/>
      <c r="UUX66" s="30"/>
      <c r="UUY66" s="43"/>
      <c r="UUZ66" s="30"/>
      <c r="UVA66" s="66"/>
      <c r="UVB66" s="67"/>
      <c r="UVC66" s="30"/>
      <c r="UVD66" s="30"/>
      <c r="UVE66" s="43"/>
      <c r="UVF66" s="30"/>
      <c r="UVG66" s="66"/>
      <c r="UVH66" s="67"/>
      <c r="UVI66" s="30"/>
      <c r="UVJ66" s="30"/>
      <c r="UVK66" s="43"/>
      <c r="UVL66" s="30"/>
      <c r="UVM66" s="66"/>
      <c r="UVN66" s="67"/>
      <c r="UVO66" s="30"/>
      <c r="UVP66" s="30"/>
      <c r="UVQ66" s="43"/>
      <c r="UVR66" s="30"/>
      <c r="UVS66" s="66"/>
      <c r="UVT66" s="67"/>
      <c r="UVU66" s="30"/>
      <c r="UVV66" s="30"/>
      <c r="UVW66" s="43"/>
      <c r="UVX66" s="30"/>
      <c r="UVY66" s="66"/>
      <c r="UVZ66" s="67"/>
      <c r="UWA66" s="30"/>
      <c r="UWB66" s="30"/>
      <c r="UWC66" s="43"/>
      <c r="UWD66" s="30"/>
      <c r="UWE66" s="66"/>
      <c r="UWF66" s="67"/>
      <c r="UWG66" s="30"/>
      <c r="UWH66" s="30"/>
      <c r="UWI66" s="43"/>
      <c r="UWJ66" s="30"/>
      <c r="UWK66" s="66"/>
      <c r="UWL66" s="67"/>
      <c r="UWM66" s="30"/>
      <c r="UWN66" s="30"/>
      <c r="UWO66" s="43"/>
      <c r="UWP66" s="30"/>
      <c r="UWQ66" s="66"/>
      <c r="UWR66" s="67"/>
      <c r="UWS66" s="30"/>
      <c r="UWT66" s="30"/>
      <c r="UWU66" s="43"/>
      <c r="UWV66" s="30"/>
      <c r="UWW66" s="66"/>
      <c r="UWX66" s="67"/>
      <c r="UWY66" s="30"/>
      <c r="UWZ66" s="30"/>
      <c r="UXA66" s="43"/>
      <c r="UXB66" s="30"/>
      <c r="UXC66" s="66"/>
      <c r="UXD66" s="67"/>
      <c r="UXE66" s="30"/>
      <c r="UXF66" s="30"/>
      <c r="UXG66" s="43"/>
      <c r="UXH66" s="30"/>
      <c r="UXI66" s="66"/>
      <c r="UXJ66" s="67"/>
      <c r="UXK66" s="30"/>
      <c r="UXL66" s="30"/>
      <c r="UXM66" s="43"/>
      <c r="UXN66" s="30"/>
      <c r="UXO66" s="66"/>
      <c r="UXP66" s="67"/>
      <c r="UXQ66" s="30"/>
      <c r="UXR66" s="30"/>
      <c r="UXS66" s="43"/>
      <c r="UXT66" s="30"/>
      <c r="UXU66" s="66"/>
      <c r="UXV66" s="67"/>
      <c r="UXW66" s="30"/>
      <c r="UXX66" s="30"/>
      <c r="UXY66" s="43"/>
      <c r="UXZ66" s="30"/>
      <c r="UYA66" s="66"/>
      <c r="UYB66" s="67"/>
      <c r="UYC66" s="30"/>
      <c r="UYD66" s="30"/>
      <c r="UYE66" s="43"/>
      <c r="UYF66" s="30"/>
      <c r="UYG66" s="66"/>
      <c r="UYH66" s="67"/>
      <c r="UYI66" s="30"/>
      <c r="UYJ66" s="30"/>
      <c r="UYK66" s="43"/>
      <c r="UYL66" s="30"/>
      <c r="UYM66" s="66"/>
      <c r="UYN66" s="67"/>
      <c r="UYO66" s="30"/>
      <c r="UYP66" s="30"/>
      <c r="UYQ66" s="43"/>
      <c r="UYR66" s="30"/>
      <c r="UYS66" s="66"/>
      <c r="UYT66" s="67"/>
      <c r="UYU66" s="30"/>
      <c r="UYV66" s="30"/>
      <c r="UYW66" s="43"/>
      <c r="UYX66" s="30"/>
      <c r="UYY66" s="66"/>
      <c r="UYZ66" s="67"/>
      <c r="UZA66" s="30"/>
      <c r="UZB66" s="30"/>
      <c r="UZC66" s="43"/>
      <c r="UZD66" s="30"/>
      <c r="UZE66" s="66"/>
      <c r="UZF66" s="67"/>
      <c r="UZG66" s="30"/>
      <c r="UZH66" s="30"/>
      <c r="UZI66" s="43"/>
      <c r="UZJ66" s="30"/>
      <c r="UZK66" s="66"/>
      <c r="UZL66" s="67"/>
      <c r="UZM66" s="30"/>
      <c r="UZN66" s="30"/>
      <c r="UZO66" s="43"/>
      <c r="UZP66" s="30"/>
      <c r="UZQ66" s="66"/>
      <c r="UZR66" s="67"/>
      <c r="UZS66" s="30"/>
      <c r="UZT66" s="30"/>
      <c r="UZU66" s="43"/>
      <c r="UZV66" s="30"/>
      <c r="UZW66" s="66"/>
      <c r="UZX66" s="67"/>
      <c r="UZY66" s="30"/>
      <c r="UZZ66" s="30"/>
      <c r="VAA66" s="43"/>
      <c r="VAB66" s="30"/>
      <c r="VAC66" s="66"/>
      <c r="VAD66" s="67"/>
      <c r="VAE66" s="30"/>
      <c r="VAF66" s="30"/>
      <c r="VAG66" s="43"/>
      <c r="VAH66" s="30"/>
      <c r="VAI66" s="66"/>
      <c r="VAJ66" s="67"/>
      <c r="VAK66" s="30"/>
      <c r="VAL66" s="30"/>
      <c r="VAM66" s="43"/>
      <c r="VAN66" s="30"/>
      <c r="VAO66" s="66"/>
      <c r="VAP66" s="67"/>
      <c r="VAQ66" s="30"/>
      <c r="VAR66" s="30"/>
      <c r="VAS66" s="43"/>
      <c r="VAT66" s="30"/>
      <c r="VAU66" s="66"/>
      <c r="VAV66" s="67"/>
      <c r="VAW66" s="30"/>
      <c r="VAX66" s="30"/>
      <c r="VAY66" s="43"/>
      <c r="VAZ66" s="30"/>
      <c r="VBA66" s="66"/>
      <c r="VBB66" s="67"/>
      <c r="VBC66" s="30"/>
      <c r="VBD66" s="30"/>
      <c r="VBE66" s="43"/>
      <c r="VBF66" s="30"/>
      <c r="VBG66" s="66"/>
      <c r="VBH66" s="67"/>
      <c r="VBI66" s="30"/>
      <c r="VBJ66" s="30"/>
      <c r="VBK66" s="43"/>
      <c r="VBL66" s="30"/>
      <c r="VBM66" s="66"/>
      <c r="VBN66" s="67"/>
      <c r="VBO66" s="30"/>
      <c r="VBP66" s="30"/>
      <c r="VBQ66" s="43"/>
      <c r="VBR66" s="30"/>
      <c r="VBS66" s="66"/>
      <c r="VBT66" s="67"/>
      <c r="VBU66" s="30"/>
      <c r="VBV66" s="30"/>
      <c r="VBW66" s="43"/>
      <c r="VBX66" s="30"/>
      <c r="VBY66" s="66"/>
      <c r="VBZ66" s="67"/>
      <c r="VCA66" s="30"/>
      <c r="VCB66" s="30"/>
      <c r="VCC66" s="43"/>
      <c r="VCD66" s="30"/>
      <c r="VCE66" s="66"/>
      <c r="VCF66" s="67"/>
      <c r="VCG66" s="30"/>
      <c r="VCH66" s="30"/>
      <c r="VCI66" s="43"/>
      <c r="VCJ66" s="30"/>
      <c r="VCK66" s="66"/>
      <c r="VCL66" s="67"/>
      <c r="VCM66" s="30"/>
      <c r="VCN66" s="30"/>
      <c r="VCO66" s="43"/>
      <c r="VCP66" s="30"/>
      <c r="VCQ66" s="66"/>
      <c r="VCR66" s="67"/>
      <c r="VCS66" s="30"/>
      <c r="VCT66" s="30"/>
      <c r="VCU66" s="43"/>
      <c r="VCV66" s="30"/>
      <c r="VCW66" s="66"/>
      <c r="VCX66" s="67"/>
      <c r="VCY66" s="30"/>
      <c r="VCZ66" s="30"/>
      <c r="VDA66" s="43"/>
      <c r="VDB66" s="30"/>
      <c r="VDC66" s="66"/>
      <c r="VDD66" s="67"/>
      <c r="VDE66" s="30"/>
      <c r="VDF66" s="30"/>
      <c r="VDG66" s="43"/>
      <c r="VDH66" s="30"/>
      <c r="VDI66" s="66"/>
      <c r="VDJ66" s="67"/>
      <c r="VDK66" s="30"/>
      <c r="VDL66" s="30"/>
      <c r="VDM66" s="43"/>
      <c r="VDN66" s="30"/>
      <c r="VDO66" s="66"/>
      <c r="VDP66" s="67"/>
      <c r="VDQ66" s="30"/>
      <c r="VDR66" s="30"/>
      <c r="VDS66" s="43"/>
      <c r="VDT66" s="30"/>
      <c r="VDU66" s="66"/>
      <c r="VDV66" s="67"/>
      <c r="VDW66" s="30"/>
      <c r="VDX66" s="30"/>
      <c r="VDY66" s="43"/>
      <c r="VDZ66" s="30"/>
      <c r="VEA66" s="66"/>
      <c r="VEB66" s="67"/>
      <c r="VEC66" s="30"/>
      <c r="VED66" s="30"/>
      <c r="VEE66" s="43"/>
      <c r="VEF66" s="30"/>
      <c r="VEG66" s="66"/>
      <c r="VEH66" s="67"/>
      <c r="VEI66" s="30"/>
      <c r="VEJ66" s="30"/>
      <c r="VEK66" s="43"/>
      <c r="VEL66" s="30"/>
      <c r="VEM66" s="66"/>
      <c r="VEN66" s="67"/>
      <c r="VEO66" s="30"/>
      <c r="VEP66" s="30"/>
      <c r="VEQ66" s="43"/>
      <c r="VER66" s="30"/>
      <c r="VES66" s="66"/>
      <c r="VET66" s="67"/>
      <c r="VEU66" s="30"/>
      <c r="VEV66" s="30"/>
      <c r="VEW66" s="43"/>
      <c r="VEX66" s="30"/>
      <c r="VEY66" s="66"/>
      <c r="VEZ66" s="67"/>
      <c r="VFA66" s="30"/>
      <c r="VFB66" s="30"/>
      <c r="VFC66" s="43"/>
      <c r="VFD66" s="30"/>
      <c r="VFE66" s="66"/>
      <c r="VFF66" s="67"/>
      <c r="VFG66" s="30"/>
      <c r="VFH66" s="30"/>
      <c r="VFI66" s="43"/>
      <c r="VFJ66" s="30"/>
      <c r="VFK66" s="66"/>
      <c r="VFL66" s="67"/>
      <c r="VFM66" s="30"/>
      <c r="VFN66" s="30"/>
      <c r="VFO66" s="43"/>
      <c r="VFP66" s="30"/>
      <c r="VFQ66" s="66"/>
      <c r="VFR66" s="67"/>
      <c r="VFS66" s="30"/>
      <c r="VFT66" s="30"/>
      <c r="VFU66" s="43"/>
      <c r="VFV66" s="30"/>
      <c r="VFW66" s="66"/>
      <c r="VFX66" s="67"/>
      <c r="VFY66" s="30"/>
      <c r="VFZ66" s="30"/>
      <c r="VGA66" s="43"/>
      <c r="VGB66" s="30"/>
      <c r="VGC66" s="66"/>
      <c r="VGD66" s="67"/>
      <c r="VGE66" s="30"/>
      <c r="VGF66" s="30"/>
      <c r="VGG66" s="43"/>
      <c r="VGH66" s="30"/>
      <c r="VGI66" s="66"/>
      <c r="VGJ66" s="67"/>
      <c r="VGK66" s="30"/>
      <c r="VGL66" s="30"/>
      <c r="VGM66" s="43"/>
      <c r="VGN66" s="30"/>
      <c r="VGO66" s="66"/>
      <c r="VGP66" s="67"/>
      <c r="VGQ66" s="30"/>
      <c r="VGR66" s="30"/>
      <c r="VGS66" s="43"/>
      <c r="VGT66" s="30"/>
      <c r="VGU66" s="66"/>
      <c r="VGV66" s="67"/>
      <c r="VGW66" s="30"/>
      <c r="VGX66" s="30"/>
      <c r="VGY66" s="43"/>
      <c r="VGZ66" s="30"/>
      <c r="VHA66" s="66"/>
      <c r="VHB66" s="67"/>
      <c r="VHC66" s="30"/>
      <c r="VHD66" s="30"/>
      <c r="VHE66" s="43"/>
      <c r="VHF66" s="30"/>
      <c r="VHG66" s="66"/>
      <c r="VHH66" s="67"/>
      <c r="VHI66" s="30"/>
      <c r="VHJ66" s="30"/>
      <c r="VHK66" s="43"/>
      <c r="VHL66" s="30"/>
      <c r="VHM66" s="66"/>
      <c r="VHN66" s="67"/>
      <c r="VHO66" s="30"/>
      <c r="VHP66" s="30"/>
      <c r="VHQ66" s="43"/>
      <c r="VHR66" s="30"/>
      <c r="VHS66" s="66"/>
      <c r="VHT66" s="67"/>
      <c r="VHU66" s="30"/>
      <c r="VHV66" s="30"/>
      <c r="VHW66" s="43"/>
      <c r="VHX66" s="30"/>
      <c r="VHY66" s="66"/>
      <c r="VHZ66" s="67"/>
      <c r="VIA66" s="30"/>
      <c r="VIB66" s="30"/>
      <c r="VIC66" s="43"/>
      <c r="VID66" s="30"/>
      <c r="VIE66" s="66"/>
      <c r="VIF66" s="67"/>
      <c r="VIG66" s="30"/>
      <c r="VIH66" s="30"/>
      <c r="VII66" s="43"/>
      <c r="VIJ66" s="30"/>
      <c r="VIK66" s="66"/>
      <c r="VIL66" s="67"/>
      <c r="VIM66" s="30"/>
      <c r="VIN66" s="30"/>
      <c r="VIO66" s="43"/>
      <c r="VIP66" s="30"/>
      <c r="VIQ66" s="66"/>
      <c r="VIR66" s="67"/>
      <c r="VIS66" s="30"/>
      <c r="VIT66" s="30"/>
      <c r="VIU66" s="43"/>
      <c r="VIV66" s="30"/>
      <c r="VIW66" s="66"/>
      <c r="VIX66" s="67"/>
      <c r="VIY66" s="30"/>
      <c r="VIZ66" s="30"/>
      <c r="VJA66" s="43"/>
      <c r="VJB66" s="30"/>
      <c r="VJC66" s="66"/>
      <c r="VJD66" s="67"/>
      <c r="VJE66" s="30"/>
      <c r="VJF66" s="30"/>
      <c r="VJG66" s="43"/>
      <c r="VJH66" s="30"/>
      <c r="VJI66" s="66"/>
      <c r="VJJ66" s="67"/>
      <c r="VJK66" s="30"/>
      <c r="VJL66" s="30"/>
      <c r="VJM66" s="43"/>
      <c r="VJN66" s="30"/>
      <c r="VJO66" s="66"/>
      <c r="VJP66" s="67"/>
      <c r="VJQ66" s="30"/>
      <c r="VJR66" s="30"/>
      <c r="VJS66" s="43"/>
      <c r="VJT66" s="30"/>
      <c r="VJU66" s="66"/>
      <c r="VJV66" s="67"/>
      <c r="VJW66" s="30"/>
      <c r="VJX66" s="30"/>
      <c r="VJY66" s="43"/>
      <c r="VJZ66" s="30"/>
      <c r="VKA66" s="66"/>
      <c r="VKB66" s="67"/>
      <c r="VKC66" s="30"/>
      <c r="VKD66" s="30"/>
      <c r="VKE66" s="43"/>
      <c r="VKF66" s="30"/>
      <c r="VKG66" s="66"/>
      <c r="VKH66" s="67"/>
      <c r="VKI66" s="30"/>
      <c r="VKJ66" s="30"/>
      <c r="VKK66" s="43"/>
      <c r="VKL66" s="30"/>
      <c r="VKM66" s="66"/>
      <c r="VKN66" s="67"/>
      <c r="VKO66" s="30"/>
      <c r="VKP66" s="30"/>
      <c r="VKQ66" s="43"/>
      <c r="VKR66" s="30"/>
      <c r="VKS66" s="66"/>
      <c r="VKT66" s="67"/>
      <c r="VKU66" s="30"/>
      <c r="VKV66" s="30"/>
      <c r="VKW66" s="43"/>
      <c r="VKX66" s="30"/>
      <c r="VKY66" s="66"/>
      <c r="VKZ66" s="67"/>
      <c r="VLA66" s="30"/>
      <c r="VLB66" s="30"/>
      <c r="VLC66" s="43"/>
      <c r="VLD66" s="30"/>
      <c r="VLE66" s="66"/>
      <c r="VLF66" s="67"/>
      <c r="VLG66" s="30"/>
      <c r="VLH66" s="30"/>
      <c r="VLI66" s="43"/>
      <c r="VLJ66" s="30"/>
      <c r="VLK66" s="66"/>
      <c r="VLL66" s="67"/>
      <c r="VLM66" s="30"/>
      <c r="VLN66" s="30"/>
      <c r="VLO66" s="43"/>
      <c r="VLP66" s="30"/>
      <c r="VLQ66" s="66"/>
      <c r="VLR66" s="67"/>
      <c r="VLS66" s="30"/>
      <c r="VLT66" s="30"/>
      <c r="VLU66" s="43"/>
      <c r="VLV66" s="30"/>
      <c r="VLW66" s="66"/>
      <c r="VLX66" s="67"/>
      <c r="VLY66" s="30"/>
      <c r="VLZ66" s="30"/>
      <c r="VMA66" s="43"/>
      <c r="VMB66" s="30"/>
      <c r="VMC66" s="66"/>
      <c r="VMD66" s="67"/>
      <c r="VME66" s="30"/>
      <c r="VMF66" s="30"/>
      <c r="VMG66" s="43"/>
      <c r="VMH66" s="30"/>
      <c r="VMI66" s="66"/>
      <c r="VMJ66" s="67"/>
      <c r="VMK66" s="30"/>
      <c r="VML66" s="30"/>
      <c r="VMM66" s="43"/>
      <c r="VMN66" s="30"/>
      <c r="VMO66" s="66"/>
      <c r="VMP66" s="67"/>
      <c r="VMQ66" s="30"/>
      <c r="VMR66" s="30"/>
      <c r="VMS66" s="43"/>
      <c r="VMT66" s="30"/>
      <c r="VMU66" s="66"/>
      <c r="VMV66" s="67"/>
      <c r="VMW66" s="30"/>
      <c r="VMX66" s="30"/>
      <c r="VMY66" s="43"/>
      <c r="VMZ66" s="30"/>
      <c r="VNA66" s="66"/>
      <c r="VNB66" s="67"/>
      <c r="VNC66" s="30"/>
      <c r="VND66" s="30"/>
      <c r="VNE66" s="43"/>
      <c r="VNF66" s="30"/>
      <c r="VNG66" s="66"/>
      <c r="VNH66" s="67"/>
      <c r="VNI66" s="30"/>
      <c r="VNJ66" s="30"/>
      <c r="VNK66" s="43"/>
      <c r="VNL66" s="30"/>
      <c r="VNM66" s="66"/>
      <c r="VNN66" s="67"/>
      <c r="VNO66" s="30"/>
      <c r="VNP66" s="30"/>
      <c r="VNQ66" s="43"/>
      <c r="VNR66" s="30"/>
      <c r="VNS66" s="66"/>
      <c r="VNT66" s="67"/>
      <c r="VNU66" s="30"/>
      <c r="VNV66" s="30"/>
      <c r="VNW66" s="43"/>
      <c r="VNX66" s="30"/>
      <c r="VNY66" s="66"/>
      <c r="VNZ66" s="67"/>
      <c r="VOA66" s="30"/>
      <c r="VOB66" s="30"/>
      <c r="VOC66" s="43"/>
      <c r="VOD66" s="30"/>
      <c r="VOE66" s="66"/>
      <c r="VOF66" s="67"/>
      <c r="VOG66" s="30"/>
      <c r="VOH66" s="30"/>
      <c r="VOI66" s="43"/>
      <c r="VOJ66" s="30"/>
      <c r="VOK66" s="66"/>
      <c r="VOL66" s="67"/>
      <c r="VOM66" s="30"/>
      <c r="VON66" s="30"/>
      <c r="VOO66" s="43"/>
      <c r="VOP66" s="30"/>
      <c r="VOQ66" s="66"/>
      <c r="VOR66" s="67"/>
      <c r="VOS66" s="30"/>
      <c r="VOT66" s="30"/>
      <c r="VOU66" s="43"/>
      <c r="VOV66" s="30"/>
      <c r="VOW66" s="66"/>
      <c r="VOX66" s="67"/>
      <c r="VOY66" s="30"/>
      <c r="VOZ66" s="30"/>
      <c r="VPA66" s="43"/>
      <c r="VPB66" s="30"/>
      <c r="VPC66" s="66"/>
      <c r="VPD66" s="67"/>
      <c r="VPE66" s="30"/>
      <c r="VPF66" s="30"/>
      <c r="VPG66" s="43"/>
      <c r="VPH66" s="30"/>
      <c r="VPI66" s="66"/>
      <c r="VPJ66" s="67"/>
      <c r="VPK66" s="30"/>
      <c r="VPL66" s="30"/>
      <c r="VPM66" s="43"/>
      <c r="VPN66" s="30"/>
      <c r="VPO66" s="66"/>
      <c r="VPP66" s="67"/>
      <c r="VPQ66" s="30"/>
      <c r="VPR66" s="30"/>
      <c r="VPS66" s="43"/>
      <c r="VPT66" s="30"/>
      <c r="VPU66" s="66"/>
      <c r="VPV66" s="67"/>
      <c r="VPW66" s="30"/>
      <c r="VPX66" s="30"/>
      <c r="VPY66" s="43"/>
      <c r="VPZ66" s="30"/>
      <c r="VQA66" s="66"/>
      <c r="VQB66" s="67"/>
      <c r="VQC66" s="30"/>
      <c r="VQD66" s="30"/>
      <c r="VQE66" s="43"/>
      <c r="VQF66" s="30"/>
      <c r="VQG66" s="66"/>
      <c r="VQH66" s="67"/>
      <c r="VQI66" s="30"/>
      <c r="VQJ66" s="30"/>
      <c r="VQK66" s="43"/>
      <c r="VQL66" s="30"/>
      <c r="VQM66" s="66"/>
      <c r="VQN66" s="67"/>
      <c r="VQO66" s="30"/>
      <c r="VQP66" s="30"/>
      <c r="VQQ66" s="43"/>
      <c r="VQR66" s="30"/>
      <c r="VQS66" s="66"/>
      <c r="VQT66" s="67"/>
      <c r="VQU66" s="30"/>
      <c r="VQV66" s="30"/>
      <c r="VQW66" s="43"/>
      <c r="VQX66" s="30"/>
      <c r="VQY66" s="66"/>
      <c r="VQZ66" s="67"/>
      <c r="VRA66" s="30"/>
      <c r="VRB66" s="30"/>
      <c r="VRC66" s="43"/>
      <c r="VRD66" s="30"/>
      <c r="VRE66" s="66"/>
      <c r="VRF66" s="67"/>
      <c r="VRG66" s="30"/>
      <c r="VRH66" s="30"/>
      <c r="VRI66" s="43"/>
      <c r="VRJ66" s="30"/>
      <c r="VRK66" s="66"/>
      <c r="VRL66" s="67"/>
      <c r="VRM66" s="30"/>
      <c r="VRN66" s="30"/>
      <c r="VRO66" s="43"/>
      <c r="VRP66" s="30"/>
      <c r="VRQ66" s="66"/>
      <c r="VRR66" s="67"/>
      <c r="VRS66" s="30"/>
      <c r="VRT66" s="30"/>
      <c r="VRU66" s="43"/>
      <c r="VRV66" s="30"/>
      <c r="VRW66" s="66"/>
      <c r="VRX66" s="67"/>
      <c r="VRY66" s="30"/>
      <c r="VRZ66" s="30"/>
      <c r="VSA66" s="43"/>
      <c r="VSB66" s="30"/>
      <c r="VSC66" s="66"/>
      <c r="VSD66" s="67"/>
      <c r="VSE66" s="30"/>
      <c r="VSF66" s="30"/>
      <c r="VSG66" s="43"/>
      <c r="VSH66" s="30"/>
      <c r="VSI66" s="66"/>
      <c r="VSJ66" s="67"/>
      <c r="VSK66" s="30"/>
      <c r="VSL66" s="30"/>
      <c r="VSM66" s="43"/>
      <c r="VSN66" s="30"/>
      <c r="VSO66" s="66"/>
      <c r="VSP66" s="67"/>
      <c r="VSQ66" s="30"/>
      <c r="VSR66" s="30"/>
      <c r="VSS66" s="43"/>
      <c r="VST66" s="30"/>
      <c r="VSU66" s="66"/>
      <c r="VSV66" s="67"/>
      <c r="VSW66" s="30"/>
      <c r="VSX66" s="30"/>
      <c r="VSY66" s="43"/>
      <c r="VSZ66" s="30"/>
      <c r="VTA66" s="66"/>
      <c r="VTB66" s="67"/>
      <c r="VTC66" s="30"/>
      <c r="VTD66" s="30"/>
      <c r="VTE66" s="43"/>
      <c r="VTF66" s="30"/>
      <c r="VTG66" s="66"/>
      <c r="VTH66" s="67"/>
      <c r="VTI66" s="30"/>
      <c r="VTJ66" s="30"/>
      <c r="VTK66" s="43"/>
      <c r="VTL66" s="30"/>
      <c r="VTM66" s="66"/>
      <c r="VTN66" s="67"/>
      <c r="VTO66" s="30"/>
      <c r="VTP66" s="30"/>
      <c r="VTQ66" s="43"/>
      <c r="VTR66" s="30"/>
      <c r="VTS66" s="66"/>
      <c r="VTT66" s="67"/>
      <c r="VTU66" s="30"/>
      <c r="VTV66" s="30"/>
      <c r="VTW66" s="43"/>
      <c r="VTX66" s="30"/>
      <c r="VTY66" s="66"/>
      <c r="VTZ66" s="67"/>
      <c r="VUA66" s="30"/>
      <c r="VUB66" s="30"/>
      <c r="VUC66" s="43"/>
      <c r="VUD66" s="30"/>
      <c r="VUE66" s="66"/>
      <c r="VUF66" s="67"/>
      <c r="VUG66" s="30"/>
      <c r="VUH66" s="30"/>
      <c r="VUI66" s="43"/>
      <c r="VUJ66" s="30"/>
      <c r="VUK66" s="66"/>
      <c r="VUL66" s="67"/>
      <c r="VUM66" s="30"/>
      <c r="VUN66" s="30"/>
      <c r="VUO66" s="43"/>
      <c r="VUP66" s="30"/>
      <c r="VUQ66" s="66"/>
      <c r="VUR66" s="67"/>
      <c r="VUS66" s="30"/>
      <c r="VUT66" s="30"/>
      <c r="VUU66" s="43"/>
      <c r="VUV66" s="30"/>
      <c r="VUW66" s="66"/>
      <c r="VUX66" s="67"/>
      <c r="VUY66" s="30"/>
      <c r="VUZ66" s="30"/>
      <c r="VVA66" s="43"/>
      <c r="VVB66" s="30"/>
      <c r="VVC66" s="66"/>
      <c r="VVD66" s="67"/>
      <c r="VVE66" s="30"/>
      <c r="VVF66" s="30"/>
      <c r="VVG66" s="43"/>
      <c r="VVH66" s="30"/>
      <c r="VVI66" s="66"/>
      <c r="VVJ66" s="67"/>
      <c r="VVK66" s="30"/>
      <c r="VVL66" s="30"/>
      <c r="VVM66" s="43"/>
      <c r="VVN66" s="30"/>
      <c r="VVO66" s="66"/>
      <c r="VVP66" s="67"/>
      <c r="VVQ66" s="30"/>
      <c r="VVR66" s="30"/>
      <c r="VVS66" s="43"/>
      <c r="VVT66" s="30"/>
      <c r="VVU66" s="66"/>
      <c r="VVV66" s="67"/>
      <c r="VVW66" s="30"/>
      <c r="VVX66" s="30"/>
      <c r="VVY66" s="43"/>
      <c r="VVZ66" s="30"/>
      <c r="VWA66" s="66"/>
      <c r="VWB66" s="67"/>
      <c r="VWC66" s="30"/>
      <c r="VWD66" s="30"/>
      <c r="VWE66" s="43"/>
      <c r="VWF66" s="30"/>
      <c r="VWG66" s="66"/>
      <c r="VWH66" s="67"/>
      <c r="VWI66" s="30"/>
      <c r="VWJ66" s="30"/>
      <c r="VWK66" s="43"/>
      <c r="VWL66" s="30"/>
      <c r="VWM66" s="66"/>
      <c r="VWN66" s="67"/>
      <c r="VWO66" s="30"/>
      <c r="VWP66" s="30"/>
      <c r="VWQ66" s="43"/>
      <c r="VWR66" s="30"/>
      <c r="VWS66" s="66"/>
      <c r="VWT66" s="67"/>
      <c r="VWU66" s="30"/>
      <c r="VWV66" s="30"/>
      <c r="VWW66" s="43"/>
      <c r="VWX66" s="30"/>
      <c r="VWY66" s="66"/>
      <c r="VWZ66" s="67"/>
      <c r="VXA66" s="30"/>
      <c r="VXB66" s="30"/>
      <c r="VXC66" s="43"/>
      <c r="VXD66" s="30"/>
      <c r="VXE66" s="66"/>
      <c r="VXF66" s="67"/>
      <c r="VXG66" s="30"/>
      <c r="VXH66" s="30"/>
      <c r="VXI66" s="43"/>
      <c r="VXJ66" s="30"/>
      <c r="VXK66" s="66"/>
      <c r="VXL66" s="67"/>
      <c r="VXM66" s="30"/>
      <c r="VXN66" s="30"/>
      <c r="VXO66" s="43"/>
      <c r="VXP66" s="30"/>
      <c r="VXQ66" s="66"/>
      <c r="VXR66" s="67"/>
      <c r="VXS66" s="30"/>
      <c r="VXT66" s="30"/>
      <c r="VXU66" s="43"/>
      <c r="VXV66" s="30"/>
      <c r="VXW66" s="66"/>
      <c r="VXX66" s="67"/>
      <c r="VXY66" s="30"/>
      <c r="VXZ66" s="30"/>
      <c r="VYA66" s="43"/>
      <c r="VYB66" s="30"/>
      <c r="VYC66" s="66"/>
      <c r="VYD66" s="67"/>
      <c r="VYE66" s="30"/>
      <c r="VYF66" s="30"/>
      <c r="VYG66" s="43"/>
      <c r="VYH66" s="30"/>
      <c r="VYI66" s="66"/>
      <c r="VYJ66" s="67"/>
      <c r="VYK66" s="30"/>
      <c r="VYL66" s="30"/>
      <c r="VYM66" s="43"/>
      <c r="VYN66" s="30"/>
      <c r="VYO66" s="66"/>
      <c r="VYP66" s="67"/>
      <c r="VYQ66" s="30"/>
      <c r="VYR66" s="30"/>
      <c r="VYS66" s="43"/>
      <c r="VYT66" s="30"/>
      <c r="VYU66" s="66"/>
      <c r="VYV66" s="67"/>
      <c r="VYW66" s="30"/>
      <c r="VYX66" s="30"/>
      <c r="VYY66" s="43"/>
      <c r="VYZ66" s="30"/>
      <c r="VZA66" s="66"/>
      <c r="VZB66" s="67"/>
      <c r="VZC66" s="30"/>
      <c r="VZD66" s="30"/>
      <c r="VZE66" s="43"/>
      <c r="VZF66" s="30"/>
      <c r="VZG66" s="66"/>
      <c r="VZH66" s="67"/>
      <c r="VZI66" s="30"/>
      <c r="VZJ66" s="30"/>
      <c r="VZK66" s="43"/>
      <c r="VZL66" s="30"/>
      <c r="VZM66" s="66"/>
      <c r="VZN66" s="67"/>
      <c r="VZO66" s="30"/>
      <c r="VZP66" s="30"/>
      <c r="VZQ66" s="43"/>
      <c r="VZR66" s="30"/>
      <c r="VZS66" s="66"/>
      <c r="VZT66" s="67"/>
      <c r="VZU66" s="30"/>
      <c r="VZV66" s="30"/>
      <c r="VZW66" s="43"/>
      <c r="VZX66" s="30"/>
      <c r="VZY66" s="66"/>
      <c r="VZZ66" s="67"/>
      <c r="WAA66" s="30"/>
      <c r="WAB66" s="30"/>
      <c r="WAC66" s="43"/>
      <c r="WAD66" s="30"/>
      <c r="WAE66" s="66"/>
      <c r="WAF66" s="67"/>
      <c r="WAG66" s="30"/>
      <c r="WAH66" s="30"/>
      <c r="WAI66" s="43"/>
      <c r="WAJ66" s="30"/>
      <c r="WAK66" s="66"/>
      <c r="WAL66" s="67"/>
      <c r="WAM66" s="30"/>
      <c r="WAN66" s="30"/>
      <c r="WAO66" s="43"/>
      <c r="WAP66" s="30"/>
      <c r="WAQ66" s="66"/>
      <c r="WAR66" s="67"/>
      <c r="WAS66" s="30"/>
      <c r="WAT66" s="30"/>
      <c r="WAU66" s="43"/>
      <c r="WAV66" s="30"/>
      <c r="WAW66" s="66"/>
      <c r="WAX66" s="67"/>
      <c r="WAY66" s="30"/>
      <c r="WAZ66" s="30"/>
      <c r="WBA66" s="43"/>
      <c r="WBB66" s="30"/>
      <c r="WBC66" s="66"/>
      <c r="WBD66" s="67"/>
      <c r="WBE66" s="30"/>
      <c r="WBF66" s="30"/>
      <c r="WBG66" s="43"/>
      <c r="WBH66" s="30"/>
      <c r="WBI66" s="66"/>
      <c r="WBJ66" s="67"/>
      <c r="WBK66" s="30"/>
      <c r="WBL66" s="30"/>
      <c r="WBM66" s="43"/>
      <c r="WBN66" s="30"/>
      <c r="WBO66" s="66"/>
      <c r="WBP66" s="67"/>
      <c r="WBQ66" s="30"/>
      <c r="WBR66" s="30"/>
      <c r="WBS66" s="43"/>
      <c r="WBT66" s="30"/>
      <c r="WBU66" s="66"/>
      <c r="WBV66" s="67"/>
      <c r="WBW66" s="30"/>
      <c r="WBX66" s="30"/>
      <c r="WBY66" s="43"/>
      <c r="WBZ66" s="30"/>
      <c r="WCA66" s="66"/>
      <c r="WCB66" s="67"/>
      <c r="WCC66" s="30"/>
      <c r="WCD66" s="30"/>
      <c r="WCE66" s="43"/>
      <c r="WCF66" s="30"/>
      <c r="WCG66" s="66"/>
      <c r="WCH66" s="67"/>
      <c r="WCI66" s="30"/>
      <c r="WCJ66" s="30"/>
      <c r="WCK66" s="43"/>
      <c r="WCL66" s="30"/>
      <c r="WCM66" s="66"/>
      <c r="WCN66" s="67"/>
      <c r="WCO66" s="30"/>
      <c r="WCP66" s="30"/>
      <c r="WCQ66" s="43"/>
      <c r="WCR66" s="30"/>
      <c r="WCS66" s="66"/>
      <c r="WCT66" s="67"/>
      <c r="WCU66" s="30"/>
      <c r="WCV66" s="30"/>
      <c r="WCW66" s="43"/>
      <c r="WCX66" s="30"/>
      <c r="WCY66" s="66"/>
      <c r="WCZ66" s="67"/>
      <c r="WDA66" s="30"/>
      <c r="WDB66" s="30"/>
      <c r="WDC66" s="43"/>
      <c r="WDD66" s="30"/>
      <c r="WDE66" s="66"/>
      <c r="WDF66" s="67"/>
      <c r="WDG66" s="30"/>
      <c r="WDH66" s="30"/>
      <c r="WDI66" s="43"/>
      <c r="WDJ66" s="30"/>
      <c r="WDK66" s="66"/>
      <c r="WDL66" s="67"/>
      <c r="WDM66" s="30"/>
      <c r="WDN66" s="30"/>
      <c r="WDO66" s="43"/>
      <c r="WDP66" s="30"/>
      <c r="WDQ66" s="66"/>
      <c r="WDR66" s="67"/>
      <c r="WDS66" s="30"/>
      <c r="WDT66" s="30"/>
      <c r="WDU66" s="43"/>
      <c r="WDV66" s="30"/>
      <c r="WDW66" s="66"/>
      <c r="WDX66" s="67"/>
      <c r="WDY66" s="30"/>
      <c r="WDZ66" s="30"/>
      <c r="WEA66" s="43"/>
      <c r="WEB66" s="30"/>
      <c r="WEC66" s="66"/>
      <c r="WED66" s="67"/>
      <c r="WEE66" s="30"/>
      <c r="WEF66" s="30"/>
      <c r="WEG66" s="43"/>
      <c r="WEH66" s="30"/>
      <c r="WEI66" s="66"/>
      <c r="WEJ66" s="67"/>
      <c r="WEK66" s="30"/>
      <c r="WEL66" s="30"/>
      <c r="WEM66" s="43"/>
      <c r="WEN66" s="30"/>
      <c r="WEO66" s="66"/>
      <c r="WEP66" s="67"/>
      <c r="WEQ66" s="30"/>
      <c r="WER66" s="30"/>
      <c r="WES66" s="43"/>
      <c r="WET66" s="30"/>
      <c r="WEU66" s="66"/>
      <c r="WEV66" s="67"/>
      <c r="WEW66" s="30"/>
      <c r="WEX66" s="30"/>
      <c r="WEY66" s="43"/>
      <c r="WEZ66" s="30"/>
      <c r="WFA66" s="66"/>
      <c r="WFB66" s="67"/>
      <c r="WFC66" s="30"/>
      <c r="WFD66" s="30"/>
      <c r="WFE66" s="43"/>
      <c r="WFF66" s="30"/>
      <c r="WFG66" s="66"/>
      <c r="WFH66" s="67"/>
      <c r="WFI66" s="30"/>
      <c r="WFJ66" s="30"/>
      <c r="WFK66" s="43"/>
      <c r="WFL66" s="30"/>
      <c r="WFM66" s="66"/>
      <c r="WFN66" s="67"/>
      <c r="WFO66" s="30"/>
      <c r="WFP66" s="30"/>
      <c r="WFQ66" s="43"/>
      <c r="WFR66" s="30"/>
      <c r="WFS66" s="66"/>
      <c r="WFT66" s="67"/>
      <c r="WFU66" s="30"/>
      <c r="WFV66" s="30"/>
      <c r="WFW66" s="43"/>
      <c r="WFX66" s="30"/>
      <c r="WFY66" s="66"/>
      <c r="WFZ66" s="67"/>
      <c r="WGA66" s="30"/>
      <c r="WGB66" s="30"/>
      <c r="WGC66" s="43"/>
      <c r="WGD66" s="30"/>
      <c r="WGE66" s="66"/>
      <c r="WGF66" s="67"/>
      <c r="WGG66" s="30"/>
      <c r="WGH66" s="30"/>
      <c r="WGI66" s="43"/>
      <c r="WGJ66" s="30"/>
      <c r="WGK66" s="66"/>
      <c r="WGL66" s="67"/>
      <c r="WGM66" s="30"/>
      <c r="WGN66" s="30"/>
      <c r="WGO66" s="43"/>
      <c r="WGP66" s="30"/>
      <c r="WGQ66" s="66"/>
      <c r="WGR66" s="67"/>
      <c r="WGS66" s="30"/>
      <c r="WGT66" s="30"/>
      <c r="WGU66" s="43"/>
      <c r="WGV66" s="30"/>
      <c r="WGW66" s="66"/>
      <c r="WGX66" s="67"/>
      <c r="WGY66" s="30"/>
      <c r="WGZ66" s="30"/>
      <c r="WHA66" s="43"/>
      <c r="WHB66" s="30"/>
      <c r="WHC66" s="66"/>
      <c r="WHD66" s="67"/>
      <c r="WHE66" s="30"/>
      <c r="WHF66" s="30"/>
      <c r="WHG66" s="43"/>
      <c r="WHH66" s="30"/>
      <c r="WHI66" s="66"/>
      <c r="WHJ66" s="67"/>
      <c r="WHK66" s="30"/>
      <c r="WHL66" s="30"/>
      <c r="WHM66" s="43"/>
      <c r="WHN66" s="30"/>
      <c r="WHO66" s="66"/>
      <c r="WHP66" s="67"/>
      <c r="WHQ66" s="30"/>
      <c r="WHR66" s="30"/>
      <c r="WHS66" s="43"/>
      <c r="WHT66" s="30"/>
      <c r="WHU66" s="66"/>
      <c r="WHV66" s="67"/>
      <c r="WHW66" s="30"/>
      <c r="WHX66" s="30"/>
      <c r="WHY66" s="43"/>
      <c r="WHZ66" s="30"/>
      <c r="WIA66" s="66"/>
      <c r="WIB66" s="67"/>
      <c r="WIC66" s="30"/>
      <c r="WID66" s="30"/>
      <c r="WIE66" s="43"/>
      <c r="WIF66" s="30"/>
      <c r="WIG66" s="66"/>
      <c r="WIH66" s="67"/>
      <c r="WII66" s="30"/>
      <c r="WIJ66" s="30"/>
      <c r="WIK66" s="43"/>
      <c r="WIL66" s="30"/>
      <c r="WIM66" s="66"/>
      <c r="WIN66" s="67"/>
      <c r="WIO66" s="30"/>
      <c r="WIP66" s="30"/>
      <c r="WIQ66" s="43"/>
      <c r="WIR66" s="30"/>
      <c r="WIS66" s="66"/>
      <c r="WIT66" s="67"/>
      <c r="WIU66" s="30"/>
      <c r="WIV66" s="30"/>
      <c r="WIW66" s="43"/>
      <c r="WIX66" s="30"/>
      <c r="WIY66" s="66"/>
      <c r="WIZ66" s="67"/>
      <c r="WJA66" s="30"/>
      <c r="WJB66" s="30"/>
      <c r="WJC66" s="43"/>
      <c r="WJD66" s="30"/>
      <c r="WJE66" s="66"/>
      <c r="WJF66" s="67"/>
      <c r="WJG66" s="30"/>
      <c r="WJH66" s="30"/>
      <c r="WJI66" s="43"/>
      <c r="WJJ66" s="30"/>
      <c r="WJK66" s="66"/>
      <c r="WJL66" s="67"/>
      <c r="WJM66" s="30"/>
      <c r="WJN66" s="30"/>
      <c r="WJO66" s="43"/>
      <c r="WJP66" s="30"/>
      <c r="WJQ66" s="66"/>
      <c r="WJR66" s="67"/>
      <c r="WJS66" s="30"/>
      <c r="WJT66" s="30"/>
      <c r="WJU66" s="43"/>
      <c r="WJV66" s="30"/>
      <c r="WJW66" s="66"/>
      <c r="WJX66" s="67"/>
      <c r="WJY66" s="30"/>
      <c r="WJZ66" s="30"/>
      <c r="WKA66" s="43"/>
      <c r="WKB66" s="30"/>
      <c r="WKC66" s="66"/>
      <c r="WKD66" s="67"/>
      <c r="WKE66" s="30"/>
      <c r="WKF66" s="30"/>
      <c r="WKG66" s="43"/>
      <c r="WKH66" s="30"/>
      <c r="WKI66" s="66"/>
      <c r="WKJ66" s="67"/>
      <c r="WKK66" s="30"/>
      <c r="WKL66" s="30"/>
      <c r="WKM66" s="43"/>
      <c r="WKN66" s="30"/>
      <c r="WKO66" s="66"/>
      <c r="WKP66" s="67"/>
      <c r="WKQ66" s="30"/>
      <c r="WKR66" s="30"/>
      <c r="WKS66" s="43"/>
      <c r="WKT66" s="30"/>
      <c r="WKU66" s="66"/>
      <c r="WKV66" s="67"/>
      <c r="WKW66" s="30"/>
      <c r="WKX66" s="30"/>
      <c r="WKY66" s="43"/>
      <c r="WKZ66" s="30"/>
      <c r="WLA66" s="66"/>
      <c r="WLB66" s="67"/>
      <c r="WLC66" s="30"/>
      <c r="WLD66" s="30"/>
      <c r="WLE66" s="43"/>
      <c r="WLF66" s="30"/>
      <c r="WLG66" s="66"/>
      <c r="WLH66" s="67"/>
      <c r="WLI66" s="30"/>
      <c r="WLJ66" s="30"/>
      <c r="WLK66" s="43"/>
      <c r="WLL66" s="30"/>
      <c r="WLM66" s="66"/>
      <c r="WLN66" s="67"/>
      <c r="WLO66" s="30"/>
      <c r="WLP66" s="30"/>
      <c r="WLQ66" s="43"/>
      <c r="WLR66" s="30"/>
      <c r="WLS66" s="66"/>
      <c r="WLT66" s="67"/>
      <c r="WLU66" s="30"/>
      <c r="WLV66" s="30"/>
      <c r="WLW66" s="43"/>
      <c r="WLX66" s="30"/>
      <c r="WLY66" s="66"/>
      <c r="WLZ66" s="67"/>
      <c r="WMA66" s="30"/>
      <c r="WMB66" s="30"/>
      <c r="WMC66" s="43"/>
      <c r="WMD66" s="30"/>
      <c r="WME66" s="66"/>
      <c r="WMF66" s="67"/>
      <c r="WMG66" s="30"/>
      <c r="WMH66" s="30"/>
      <c r="WMI66" s="43"/>
      <c r="WMJ66" s="30"/>
      <c r="WMK66" s="66"/>
      <c r="WML66" s="67"/>
      <c r="WMM66" s="30"/>
      <c r="WMN66" s="30"/>
      <c r="WMO66" s="43"/>
      <c r="WMP66" s="30"/>
      <c r="WMQ66" s="66"/>
      <c r="WMR66" s="67"/>
      <c r="WMS66" s="30"/>
      <c r="WMT66" s="30"/>
      <c r="WMU66" s="43"/>
      <c r="WMV66" s="30"/>
      <c r="WMW66" s="66"/>
      <c r="WMX66" s="67"/>
      <c r="WMY66" s="30"/>
      <c r="WMZ66" s="30"/>
      <c r="WNA66" s="43"/>
      <c r="WNB66" s="30"/>
      <c r="WNC66" s="66"/>
      <c r="WND66" s="67"/>
      <c r="WNE66" s="30"/>
      <c r="WNF66" s="30"/>
      <c r="WNG66" s="43"/>
      <c r="WNH66" s="30"/>
      <c r="WNI66" s="66"/>
      <c r="WNJ66" s="67"/>
      <c r="WNK66" s="30"/>
      <c r="WNL66" s="30"/>
      <c r="WNM66" s="43"/>
      <c r="WNN66" s="30"/>
      <c r="WNO66" s="66"/>
      <c r="WNP66" s="67"/>
      <c r="WNQ66" s="30"/>
      <c r="WNR66" s="30"/>
      <c r="WNS66" s="43"/>
      <c r="WNT66" s="30"/>
      <c r="WNU66" s="66"/>
      <c r="WNV66" s="67"/>
      <c r="WNW66" s="30"/>
      <c r="WNX66" s="30"/>
      <c r="WNY66" s="43"/>
      <c r="WNZ66" s="30"/>
      <c r="WOA66" s="66"/>
      <c r="WOB66" s="67"/>
      <c r="WOC66" s="30"/>
      <c r="WOD66" s="30"/>
      <c r="WOE66" s="43"/>
      <c r="WOF66" s="30"/>
      <c r="WOG66" s="66"/>
      <c r="WOH66" s="67"/>
      <c r="WOI66" s="30"/>
      <c r="WOJ66" s="30"/>
      <c r="WOK66" s="43"/>
      <c r="WOL66" s="30"/>
      <c r="WOM66" s="66"/>
      <c r="WON66" s="67"/>
      <c r="WOO66" s="30"/>
      <c r="WOP66" s="30"/>
      <c r="WOQ66" s="43"/>
      <c r="WOR66" s="30"/>
      <c r="WOS66" s="66"/>
      <c r="WOT66" s="67"/>
      <c r="WOU66" s="30"/>
      <c r="WOV66" s="30"/>
      <c r="WOW66" s="43"/>
      <c r="WOX66" s="30"/>
      <c r="WOY66" s="66"/>
      <c r="WOZ66" s="67"/>
      <c r="WPA66" s="30"/>
      <c r="WPB66" s="30"/>
      <c r="WPC66" s="43"/>
      <c r="WPD66" s="30"/>
      <c r="WPE66" s="66"/>
      <c r="WPF66" s="67"/>
      <c r="WPG66" s="30"/>
      <c r="WPH66" s="30"/>
      <c r="WPI66" s="43"/>
      <c r="WPJ66" s="30"/>
      <c r="WPK66" s="66"/>
      <c r="WPL66" s="67"/>
      <c r="WPM66" s="30"/>
      <c r="WPN66" s="30"/>
      <c r="WPO66" s="43"/>
      <c r="WPP66" s="30"/>
      <c r="WPQ66" s="66"/>
      <c r="WPR66" s="67"/>
      <c r="WPS66" s="30"/>
      <c r="WPT66" s="30"/>
      <c r="WPU66" s="43"/>
      <c r="WPV66" s="30"/>
      <c r="WPW66" s="66"/>
      <c r="WPX66" s="67"/>
      <c r="WPY66" s="30"/>
      <c r="WPZ66" s="30"/>
      <c r="WQA66" s="43"/>
      <c r="WQB66" s="30"/>
      <c r="WQC66" s="66"/>
      <c r="WQD66" s="67"/>
      <c r="WQE66" s="30"/>
      <c r="WQF66" s="30"/>
      <c r="WQG66" s="43"/>
      <c r="WQH66" s="30"/>
      <c r="WQI66" s="66"/>
      <c r="WQJ66" s="67"/>
      <c r="WQK66" s="30"/>
      <c r="WQL66" s="30"/>
      <c r="WQM66" s="43"/>
      <c r="WQN66" s="30"/>
      <c r="WQO66" s="66"/>
      <c r="WQP66" s="67"/>
      <c r="WQQ66" s="30"/>
      <c r="WQR66" s="30"/>
      <c r="WQS66" s="43"/>
      <c r="WQT66" s="30"/>
      <c r="WQU66" s="66"/>
      <c r="WQV66" s="67"/>
      <c r="WQW66" s="30"/>
      <c r="WQX66" s="30"/>
      <c r="WQY66" s="43"/>
      <c r="WQZ66" s="30"/>
      <c r="WRA66" s="66"/>
      <c r="WRB66" s="67"/>
      <c r="WRC66" s="30"/>
      <c r="WRD66" s="30"/>
      <c r="WRE66" s="43"/>
      <c r="WRF66" s="30"/>
      <c r="WRG66" s="66"/>
      <c r="WRH66" s="67"/>
      <c r="WRI66" s="30"/>
      <c r="WRJ66" s="30"/>
      <c r="WRK66" s="43"/>
      <c r="WRL66" s="30"/>
      <c r="WRM66" s="66"/>
      <c r="WRN66" s="67"/>
      <c r="WRO66" s="30"/>
      <c r="WRP66" s="30"/>
      <c r="WRQ66" s="43"/>
      <c r="WRR66" s="30"/>
      <c r="WRS66" s="66"/>
      <c r="WRT66" s="67"/>
      <c r="WRU66" s="30"/>
      <c r="WRV66" s="30"/>
      <c r="WRW66" s="43"/>
      <c r="WRX66" s="30"/>
      <c r="WRY66" s="66"/>
      <c r="WRZ66" s="67"/>
      <c r="WSA66" s="30"/>
      <c r="WSB66" s="30"/>
      <c r="WSC66" s="43"/>
      <c r="WSD66" s="30"/>
      <c r="WSE66" s="66"/>
      <c r="WSF66" s="67"/>
      <c r="WSG66" s="30"/>
      <c r="WSH66" s="30"/>
      <c r="WSI66" s="43"/>
      <c r="WSJ66" s="30"/>
      <c r="WSK66" s="66"/>
      <c r="WSL66" s="67"/>
      <c r="WSM66" s="30"/>
      <c r="WSN66" s="30"/>
      <c r="WSO66" s="43"/>
      <c r="WSP66" s="30"/>
      <c r="WSQ66" s="66"/>
      <c r="WSR66" s="67"/>
      <c r="WSS66" s="30"/>
      <c r="WST66" s="30"/>
      <c r="WSU66" s="43"/>
      <c r="WSV66" s="30"/>
      <c r="WSW66" s="66"/>
      <c r="WSX66" s="67"/>
      <c r="WSY66" s="30"/>
      <c r="WSZ66" s="30"/>
      <c r="WTA66" s="43"/>
      <c r="WTB66" s="30"/>
      <c r="WTC66" s="66"/>
      <c r="WTD66" s="67"/>
      <c r="WTE66" s="30"/>
      <c r="WTF66" s="30"/>
      <c r="WTG66" s="43"/>
      <c r="WTH66" s="30"/>
      <c r="WTI66" s="66"/>
      <c r="WTJ66" s="67"/>
      <c r="WTK66" s="30"/>
      <c r="WTL66" s="30"/>
      <c r="WTM66" s="43"/>
      <c r="WTN66" s="30"/>
      <c r="WTO66" s="66"/>
      <c r="WTP66" s="67"/>
      <c r="WTQ66" s="30"/>
      <c r="WTR66" s="30"/>
      <c r="WTS66" s="43"/>
      <c r="WTT66" s="30"/>
      <c r="WTU66" s="66"/>
      <c r="WTV66" s="67"/>
      <c r="WTW66" s="30"/>
      <c r="WTX66" s="30"/>
      <c r="WTY66" s="43"/>
      <c r="WTZ66" s="30"/>
      <c r="WUA66" s="66"/>
      <c r="WUB66" s="67"/>
      <c r="WUC66" s="30"/>
      <c r="WUD66" s="30"/>
      <c r="WUE66" s="43"/>
      <c r="WUF66" s="30"/>
      <c r="WUG66" s="66"/>
      <c r="WUH66" s="67"/>
      <c r="WUI66" s="30"/>
      <c r="WUJ66" s="30"/>
      <c r="WUK66" s="43"/>
      <c r="WUL66" s="30"/>
      <c r="WUM66" s="66"/>
      <c r="WUN66" s="67"/>
      <c r="WUO66" s="30"/>
      <c r="WUP66" s="30"/>
      <c r="WUQ66" s="43"/>
      <c r="WUR66" s="30"/>
      <c r="WUS66" s="66"/>
      <c r="WUT66" s="67"/>
      <c r="WUU66" s="30"/>
      <c r="WUV66" s="30"/>
      <c r="WUW66" s="43"/>
      <c r="WUX66" s="30"/>
      <c r="WUY66" s="66"/>
      <c r="WUZ66" s="67"/>
      <c r="WVA66" s="30"/>
      <c r="WVB66" s="30"/>
      <c r="WVC66" s="43"/>
      <c r="WVD66" s="30"/>
      <c r="WVE66" s="66"/>
      <c r="WVF66" s="67"/>
      <c r="WVG66" s="30"/>
      <c r="WVH66" s="30"/>
      <c r="WVI66" s="43"/>
      <c r="WVJ66" s="30"/>
      <c r="WVK66" s="66"/>
      <c r="WVL66" s="67"/>
      <c r="WVM66" s="30"/>
      <c r="WVN66" s="30"/>
      <c r="WVO66" s="43"/>
      <c r="WVP66" s="30"/>
      <c r="WVQ66" s="66"/>
      <c r="WVR66" s="67"/>
      <c r="WVS66" s="30"/>
      <c r="WVT66" s="30"/>
      <c r="WVU66" s="43"/>
      <c r="WVV66" s="30"/>
      <c r="WVW66" s="66"/>
      <c r="WVX66" s="67"/>
      <c r="WVY66" s="30"/>
      <c r="WVZ66" s="30"/>
      <c r="WWA66" s="43"/>
      <c r="WWB66" s="30"/>
      <c r="WWC66" s="66"/>
      <c r="WWD66" s="67"/>
      <c r="WWE66" s="30"/>
      <c r="WWF66" s="30"/>
      <c r="WWG66" s="43"/>
      <c r="WWH66" s="30"/>
      <c r="WWI66" s="66"/>
      <c r="WWJ66" s="67"/>
      <c r="WWK66" s="30"/>
      <c r="WWL66" s="30"/>
      <c r="WWM66" s="43"/>
      <c r="WWN66" s="30"/>
      <c r="WWO66" s="66"/>
      <c r="WWP66" s="67"/>
      <c r="WWQ66" s="30"/>
      <c r="WWR66" s="30"/>
      <c r="WWS66" s="43"/>
      <c r="WWT66" s="30"/>
      <c r="WWU66" s="66"/>
      <c r="WWV66" s="67"/>
      <c r="WWW66" s="30"/>
      <c r="WWX66" s="30"/>
      <c r="WWY66" s="43"/>
      <c r="WWZ66" s="30"/>
      <c r="WXA66" s="66"/>
      <c r="WXB66" s="67"/>
      <c r="WXC66" s="30"/>
      <c r="WXD66" s="30"/>
      <c r="WXE66" s="43"/>
      <c r="WXF66" s="30"/>
      <c r="WXG66" s="66"/>
      <c r="WXH66" s="67"/>
      <c r="WXI66" s="30"/>
      <c r="WXJ66" s="30"/>
      <c r="WXK66" s="43"/>
      <c r="WXL66" s="30"/>
      <c r="WXM66" s="66"/>
      <c r="WXN66" s="67"/>
      <c r="WXO66" s="30"/>
      <c r="WXP66" s="30"/>
      <c r="WXQ66" s="43"/>
      <c r="WXR66" s="30"/>
      <c r="WXS66" s="66"/>
      <c r="WXT66" s="67"/>
      <c r="WXU66" s="30"/>
      <c r="WXV66" s="30"/>
      <c r="WXW66" s="43"/>
      <c r="WXX66" s="30"/>
      <c r="WXY66" s="66"/>
      <c r="WXZ66" s="67"/>
      <c r="WYA66" s="30"/>
      <c r="WYB66" s="30"/>
      <c r="WYC66" s="43"/>
      <c r="WYD66" s="30"/>
      <c r="WYE66" s="66"/>
      <c r="WYF66" s="67"/>
      <c r="WYG66" s="30"/>
      <c r="WYH66" s="30"/>
      <c r="WYI66" s="43"/>
      <c r="WYJ66" s="30"/>
      <c r="WYK66" s="66"/>
      <c r="WYL66" s="67"/>
      <c r="WYM66" s="30"/>
      <c r="WYN66" s="30"/>
      <c r="WYO66" s="43"/>
      <c r="WYP66" s="30"/>
      <c r="WYQ66" s="66"/>
      <c r="WYR66" s="67"/>
      <c r="WYS66" s="30"/>
      <c r="WYT66" s="30"/>
      <c r="WYU66" s="43"/>
      <c r="WYV66" s="30"/>
      <c r="WYW66" s="66"/>
      <c r="WYX66" s="67"/>
      <c r="WYY66" s="30"/>
      <c r="WYZ66" s="30"/>
      <c r="WZA66" s="43"/>
      <c r="WZB66" s="30"/>
      <c r="WZC66" s="66"/>
      <c r="WZD66" s="67"/>
      <c r="WZE66" s="30"/>
      <c r="WZF66" s="30"/>
      <c r="WZG66" s="43"/>
      <c r="WZH66" s="30"/>
      <c r="WZI66" s="66"/>
      <c r="WZJ66" s="67"/>
      <c r="WZK66" s="30"/>
      <c r="WZL66" s="30"/>
      <c r="WZM66" s="43"/>
      <c r="WZN66" s="30"/>
      <c r="WZO66" s="66"/>
      <c r="WZP66" s="67"/>
      <c r="WZQ66" s="30"/>
      <c r="WZR66" s="30"/>
      <c r="WZS66" s="43"/>
      <c r="WZT66" s="30"/>
      <c r="WZU66" s="66"/>
      <c r="WZV66" s="67"/>
      <c r="WZW66" s="30"/>
      <c r="WZX66" s="30"/>
      <c r="WZY66" s="43"/>
      <c r="WZZ66" s="30"/>
      <c r="XAA66" s="66"/>
      <c r="XAB66" s="67"/>
      <c r="XAC66" s="30"/>
      <c r="XAD66" s="30"/>
      <c r="XAE66" s="43"/>
      <c r="XAF66" s="30"/>
      <c r="XAG66" s="66"/>
      <c r="XAH66" s="67"/>
      <c r="XAI66" s="30"/>
      <c r="XAJ66" s="30"/>
      <c r="XAK66" s="43"/>
      <c r="XAL66" s="30"/>
      <c r="XAM66" s="66"/>
      <c r="XAN66" s="67"/>
      <c r="XAO66" s="30"/>
      <c r="XAP66" s="30"/>
      <c r="XAQ66" s="43"/>
      <c r="XAR66" s="30"/>
      <c r="XAS66" s="66"/>
      <c r="XAT66" s="67"/>
      <c r="XAU66" s="30"/>
      <c r="XAV66" s="30"/>
      <c r="XAW66" s="43"/>
      <c r="XAX66" s="30"/>
      <c r="XAY66" s="66"/>
      <c r="XAZ66" s="67"/>
      <c r="XBA66" s="30"/>
      <c r="XBB66" s="30"/>
      <c r="XBC66" s="43"/>
      <c r="XBD66" s="30"/>
      <c r="XBE66" s="66"/>
      <c r="XBF66" s="67"/>
      <c r="XBG66" s="30"/>
      <c r="XBH66" s="30"/>
      <c r="XBI66" s="43"/>
      <c r="XBJ66" s="30"/>
      <c r="XBK66" s="66"/>
      <c r="XBL66" s="67"/>
      <c r="XBM66" s="30"/>
      <c r="XBN66" s="30"/>
      <c r="XBO66" s="43"/>
      <c r="XBP66" s="30"/>
      <c r="XBQ66" s="66"/>
      <c r="XBR66" s="67"/>
      <c r="XBS66" s="30"/>
      <c r="XBT66" s="30"/>
      <c r="XBU66" s="43"/>
      <c r="XBV66" s="30"/>
      <c r="XBW66" s="66"/>
      <c r="XBX66" s="67"/>
      <c r="XBY66" s="30"/>
      <c r="XBZ66" s="30"/>
      <c r="XCA66" s="43"/>
      <c r="XCB66" s="30"/>
      <c r="XCC66" s="66"/>
      <c r="XCD66" s="67"/>
      <c r="XCE66" s="30"/>
      <c r="XCF66" s="30"/>
      <c r="XCG66" s="43"/>
      <c r="XCH66" s="30"/>
      <c r="XCI66" s="66"/>
      <c r="XCJ66" s="67"/>
      <c r="XCK66" s="30"/>
      <c r="XCL66" s="30"/>
      <c r="XCM66" s="43"/>
      <c r="XCN66" s="30"/>
      <c r="XCO66" s="66"/>
      <c r="XCP66" s="67"/>
      <c r="XCQ66" s="30"/>
      <c r="XCR66" s="30"/>
      <c r="XCS66" s="43"/>
      <c r="XCT66" s="30"/>
      <c r="XCU66" s="66"/>
      <c r="XCV66" s="67"/>
      <c r="XCW66" s="30"/>
      <c r="XCX66" s="30"/>
      <c r="XCY66" s="43"/>
      <c r="XCZ66" s="30"/>
      <c r="XDA66" s="66"/>
      <c r="XDB66" s="67"/>
      <c r="XDC66" s="30"/>
      <c r="XDD66" s="30"/>
      <c r="XDE66" s="43"/>
      <c r="XDF66" s="30"/>
      <c r="XDG66" s="66"/>
      <c r="XDH66" s="67"/>
      <c r="XDI66" s="30"/>
      <c r="XDJ66" s="30"/>
      <c r="XDK66" s="43"/>
      <c r="XDL66" s="30"/>
      <c r="XDM66" s="66"/>
      <c r="XDN66" s="67"/>
      <c r="XDO66" s="30"/>
      <c r="XDP66" s="30"/>
      <c r="XDQ66" s="43"/>
      <c r="XDR66" s="30"/>
      <c r="XDS66" s="66"/>
      <c r="XDT66" s="67"/>
      <c r="XDU66" s="30"/>
      <c r="XDV66" s="30"/>
      <c r="XDW66" s="43"/>
      <c r="XDX66" s="30"/>
      <c r="XDY66" s="66"/>
      <c r="XDZ66" s="67"/>
      <c r="XEA66" s="30"/>
      <c r="XEB66" s="30"/>
      <c r="XEC66" s="43"/>
      <c r="XED66" s="30"/>
      <c r="XEE66" s="66"/>
      <c r="XEF66" s="67"/>
      <c r="XEG66" s="30"/>
      <c r="XEH66" s="30"/>
      <c r="XEI66" s="43"/>
      <c r="XEJ66" s="30"/>
      <c r="XEK66" s="66"/>
      <c r="XEL66" s="67"/>
      <c r="XEM66" s="30"/>
      <c r="XEN66" s="30"/>
      <c r="XEO66" s="43"/>
      <c r="XEP66" s="30"/>
      <c r="XEQ66" s="66"/>
      <c r="XER66" s="67"/>
      <c r="XES66" s="30"/>
      <c r="XET66" s="30"/>
      <c r="XEU66" s="43"/>
      <c r="XEV66" s="30"/>
      <c r="XEW66" s="66"/>
    </row>
    <row r="67" spans="1:16377" s="30" customFormat="1" ht="46" x14ac:dyDescent="0.25">
      <c r="A67" s="48" t="s">
        <v>947</v>
      </c>
      <c r="B67" s="53" t="s">
        <v>957</v>
      </c>
      <c r="C67" s="61" t="s">
        <v>869</v>
      </c>
      <c r="D67" s="43" t="s">
        <v>721</v>
      </c>
      <c r="E67" s="28" t="s">
        <v>870</v>
      </c>
      <c r="F67" s="32">
        <v>2975530</v>
      </c>
      <c r="G67" s="32">
        <f>'By Dept by Object by Program'!I1023</f>
        <v>38608.03</v>
      </c>
      <c r="H67" s="45">
        <f t="shared" si="5"/>
        <v>2936921.97</v>
      </c>
      <c r="I67" s="62" t="s">
        <v>480</v>
      </c>
      <c r="J67" s="62" t="s">
        <v>482</v>
      </c>
      <c r="K67" s="63" t="s">
        <v>483</v>
      </c>
      <c r="L67" s="63" t="s">
        <v>44</v>
      </c>
      <c r="M67" s="63" t="s">
        <v>900</v>
      </c>
    </row>
    <row r="68" spans="1:16377" s="30" customFormat="1" ht="34.5" x14ac:dyDescent="0.25">
      <c r="A68" s="48" t="s">
        <v>947</v>
      </c>
      <c r="B68" s="53" t="s">
        <v>958</v>
      </c>
      <c r="C68" s="61" t="s">
        <v>797</v>
      </c>
      <c r="D68" s="43" t="s">
        <v>718</v>
      </c>
      <c r="E68" s="28" t="s">
        <v>798</v>
      </c>
      <c r="F68" s="32">
        <v>403692</v>
      </c>
      <c r="G68" s="32">
        <f>'By Dept by Object by Program'!I1025</f>
        <v>2320</v>
      </c>
      <c r="H68" s="45">
        <f t="shared" si="5"/>
        <v>401372</v>
      </c>
      <c r="I68" s="62" t="s">
        <v>480</v>
      </c>
      <c r="J68" s="62" t="s">
        <v>484</v>
      </c>
      <c r="K68" s="63" t="s">
        <v>485</v>
      </c>
      <c r="L68" s="63">
        <v>20</v>
      </c>
      <c r="M68" s="63" t="s">
        <v>896</v>
      </c>
    </row>
    <row r="69" spans="1:16377" s="30" customFormat="1" ht="34.5" x14ac:dyDescent="0.25">
      <c r="A69" s="48" t="s">
        <v>947</v>
      </c>
      <c r="B69" s="53" t="s">
        <v>959</v>
      </c>
      <c r="C69" s="61" t="s">
        <v>779</v>
      </c>
      <c r="D69" s="43" t="s">
        <v>718</v>
      </c>
      <c r="E69" s="28" t="s">
        <v>960</v>
      </c>
      <c r="F69" s="50">
        <f>6000000+2883493</f>
        <v>8883493</v>
      </c>
      <c r="G69" s="50">
        <v>6120722</v>
      </c>
      <c r="H69" s="45">
        <f t="shared" si="5"/>
        <v>2762771</v>
      </c>
      <c r="I69" s="62" t="s">
        <v>435</v>
      </c>
      <c r="J69" s="62" t="s">
        <v>438</v>
      </c>
      <c r="K69" s="63" t="s">
        <v>439</v>
      </c>
      <c r="L69" s="63">
        <v>20</v>
      </c>
      <c r="M69" s="63" t="s">
        <v>900</v>
      </c>
    </row>
    <row r="70" spans="1:16377" x14ac:dyDescent="0.3">
      <c r="A70" s="48"/>
      <c r="B70" s="53"/>
      <c r="C70" s="61"/>
      <c r="D70" s="43"/>
      <c r="E70" s="28"/>
      <c r="F70" s="50"/>
      <c r="G70" s="50"/>
      <c r="H70" s="50"/>
      <c r="I70" s="46" t="s">
        <v>435</v>
      </c>
      <c r="J70" s="46" t="s">
        <v>438</v>
      </c>
      <c r="K70" s="47" t="s">
        <v>440</v>
      </c>
      <c r="L70" s="47">
        <v>20</v>
      </c>
      <c r="M70" s="47" t="s">
        <v>900</v>
      </c>
    </row>
    <row r="71" spans="1:16377" ht="46" x14ac:dyDescent="0.3">
      <c r="A71" s="48" t="s">
        <v>947</v>
      </c>
      <c r="B71" s="53" t="s">
        <v>961</v>
      </c>
      <c r="C71" s="61" t="s">
        <v>834</v>
      </c>
      <c r="D71" s="43" t="s">
        <v>717</v>
      </c>
      <c r="E71" s="28" t="s">
        <v>949</v>
      </c>
      <c r="F71" s="32">
        <v>329797</v>
      </c>
      <c r="H71" s="45">
        <f t="shared" ref="H71:H106" si="6">F71-G71</f>
        <v>329797</v>
      </c>
      <c r="I71" s="62" t="s">
        <v>429</v>
      </c>
      <c r="J71" s="46" t="s">
        <v>396</v>
      </c>
      <c r="K71" s="47" t="s">
        <v>396</v>
      </c>
      <c r="L71" s="47" t="s">
        <v>44</v>
      </c>
      <c r="M71" s="47" t="s">
        <v>900</v>
      </c>
      <c r="O71" s="32"/>
      <c r="P71" s="32"/>
      <c r="Q71" s="32"/>
      <c r="R71" s="32"/>
    </row>
    <row r="72" spans="1:16377" s="30" customFormat="1" ht="103.5" x14ac:dyDescent="0.25">
      <c r="A72" s="48" t="s">
        <v>962</v>
      </c>
      <c r="B72" s="53" t="s">
        <v>963</v>
      </c>
      <c r="C72" s="61" t="s">
        <v>763</v>
      </c>
      <c r="D72" s="43" t="s">
        <v>717</v>
      </c>
      <c r="E72" s="28" t="s">
        <v>764</v>
      </c>
      <c r="F72" s="50">
        <v>2249141</v>
      </c>
      <c r="G72" s="50">
        <v>2086905</v>
      </c>
      <c r="H72" s="45">
        <f t="shared" si="6"/>
        <v>162236</v>
      </c>
      <c r="I72" s="62" t="s">
        <v>598</v>
      </c>
      <c r="J72" s="62" t="s">
        <v>612</v>
      </c>
      <c r="K72" s="63" t="s">
        <v>613</v>
      </c>
      <c r="L72" s="63" t="s">
        <v>44</v>
      </c>
      <c r="M72" s="63" t="s">
        <v>964</v>
      </c>
    </row>
    <row r="73" spans="1:16377" s="30" customFormat="1" ht="92" x14ac:dyDescent="0.25">
      <c r="A73" s="48" t="s">
        <v>962</v>
      </c>
      <c r="B73" s="53" t="s">
        <v>963</v>
      </c>
      <c r="C73" s="61" t="s">
        <v>839</v>
      </c>
      <c r="D73" s="43" t="s">
        <v>717</v>
      </c>
      <c r="E73" s="28" t="s">
        <v>840</v>
      </c>
      <c r="F73" s="50">
        <v>53551</v>
      </c>
      <c r="G73" s="50">
        <v>12133</v>
      </c>
      <c r="H73" s="45">
        <f t="shared" si="6"/>
        <v>41418</v>
      </c>
      <c r="I73" s="62" t="s">
        <v>598</v>
      </c>
      <c r="J73" s="62" t="s">
        <v>606</v>
      </c>
      <c r="K73" s="63" t="s">
        <v>607</v>
      </c>
      <c r="L73" s="63" t="s">
        <v>44</v>
      </c>
      <c r="M73" s="63" t="s">
        <v>964</v>
      </c>
    </row>
    <row r="74" spans="1:16377" s="30" customFormat="1" ht="103.5" x14ac:dyDescent="0.25">
      <c r="A74" s="48" t="s">
        <v>962</v>
      </c>
      <c r="B74" s="53" t="s">
        <v>963</v>
      </c>
      <c r="C74" s="61" t="s">
        <v>965</v>
      </c>
      <c r="D74" s="43" t="s">
        <v>720</v>
      </c>
      <c r="E74" s="28" t="s">
        <v>764</v>
      </c>
      <c r="F74" s="50">
        <v>755454</v>
      </c>
      <c r="G74" s="50">
        <v>651240</v>
      </c>
      <c r="H74" s="45">
        <f t="shared" si="6"/>
        <v>104214</v>
      </c>
      <c r="I74" s="62" t="s">
        <v>598</v>
      </c>
      <c r="J74" s="62" t="s">
        <v>600</v>
      </c>
      <c r="K74" s="63" t="s">
        <v>601</v>
      </c>
      <c r="L74" s="63" t="s">
        <v>15</v>
      </c>
      <c r="M74" s="63" t="s">
        <v>964</v>
      </c>
    </row>
    <row r="75" spans="1:16377" s="30" customFormat="1" ht="57.5" x14ac:dyDescent="0.25">
      <c r="A75" s="48" t="s">
        <v>962</v>
      </c>
      <c r="B75" s="53" t="s">
        <v>963</v>
      </c>
      <c r="C75" s="61" t="s">
        <v>965</v>
      </c>
      <c r="D75" s="43" t="s">
        <v>717</v>
      </c>
      <c r="E75" s="28" t="s">
        <v>966</v>
      </c>
      <c r="F75" s="50">
        <v>392836</v>
      </c>
      <c r="G75" s="50"/>
      <c r="H75" s="45">
        <f t="shared" si="6"/>
        <v>392836</v>
      </c>
      <c r="I75" s="62" t="s">
        <v>598</v>
      </c>
      <c r="J75" s="62" t="s">
        <v>600</v>
      </c>
      <c r="K75" s="63" t="s">
        <v>601</v>
      </c>
      <c r="L75" s="63" t="s">
        <v>44</v>
      </c>
      <c r="M75" s="63" t="s">
        <v>964</v>
      </c>
    </row>
    <row r="76" spans="1:16377" s="30" customFormat="1" ht="103.5" x14ac:dyDescent="0.25">
      <c r="A76" s="48" t="s">
        <v>962</v>
      </c>
      <c r="B76" s="53" t="s">
        <v>963</v>
      </c>
      <c r="C76" s="61" t="s">
        <v>967</v>
      </c>
      <c r="D76" s="43" t="s">
        <v>721</v>
      </c>
      <c r="E76" s="28" t="s">
        <v>764</v>
      </c>
      <c r="F76" s="50">
        <v>3996241</v>
      </c>
      <c r="G76" s="50">
        <v>15549</v>
      </c>
      <c r="H76" s="45">
        <f t="shared" si="6"/>
        <v>3980692</v>
      </c>
      <c r="I76" s="62" t="s">
        <v>598</v>
      </c>
      <c r="J76" s="62" t="s">
        <v>610</v>
      </c>
      <c r="K76" s="63" t="s">
        <v>968</v>
      </c>
      <c r="L76" s="63" t="s">
        <v>44</v>
      </c>
      <c r="M76" s="63" t="s">
        <v>964</v>
      </c>
    </row>
    <row r="77" spans="1:16377" s="30" customFormat="1" ht="103.5" x14ac:dyDescent="0.25">
      <c r="A77" s="48" t="s">
        <v>962</v>
      </c>
      <c r="B77" s="53" t="s">
        <v>963</v>
      </c>
      <c r="C77" s="61" t="s">
        <v>969</v>
      </c>
      <c r="D77" s="43" t="s">
        <v>721</v>
      </c>
      <c r="E77" s="28" t="s">
        <v>764</v>
      </c>
      <c r="F77" s="50">
        <v>5994361</v>
      </c>
      <c r="G77" s="50">
        <v>434145</v>
      </c>
      <c r="H77" s="45">
        <f t="shared" si="6"/>
        <v>5560216</v>
      </c>
      <c r="I77" s="62" t="s">
        <v>598</v>
      </c>
      <c r="J77" s="62" t="s">
        <v>612</v>
      </c>
      <c r="K77" s="63" t="s">
        <v>970</v>
      </c>
      <c r="L77" s="63" t="s">
        <v>44</v>
      </c>
      <c r="M77" s="63" t="s">
        <v>964</v>
      </c>
    </row>
    <row r="78" spans="1:16377" s="30" customFormat="1" ht="92" x14ac:dyDescent="0.25">
      <c r="A78" s="48" t="s">
        <v>962</v>
      </c>
      <c r="B78" s="53" t="s">
        <v>963</v>
      </c>
      <c r="C78" s="61" t="s">
        <v>862</v>
      </c>
      <c r="D78" s="43" t="s">
        <v>721</v>
      </c>
      <c r="E78" s="28" t="s">
        <v>863</v>
      </c>
      <c r="F78" s="50">
        <v>6127569</v>
      </c>
      <c r="G78" s="50"/>
      <c r="H78" s="45">
        <f t="shared" si="6"/>
        <v>6127569</v>
      </c>
      <c r="I78" s="62" t="s">
        <v>598</v>
      </c>
      <c r="J78" s="63" t="s">
        <v>608</v>
      </c>
      <c r="K78" s="63" t="s">
        <v>971</v>
      </c>
      <c r="L78" s="63" t="s">
        <v>44</v>
      </c>
      <c r="M78" s="30" t="s">
        <v>964</v>
      </c>
    </row>
    <row r="79" spans="1:16377" s="30" customFormat="1" ht="23" x14ac:dyDescent="0.25">
      <c r="A79" s="48" t="s">
        <v>962</v>
      </c>
      <c r="B79" s="53" t="s">
        <v>963</v>
      </c>
      <c r="C79" s="61" t="s">
        <v>873</v>
      </c>
      <c r="D79" s="43" t="s">
        <v>721</v>
      </c>
      <c r="E79" s="28" t="s">
        <v>874</v>
      </c>
      <c r="F79" s="50">
        <v>586115</v>
      </c>
      <c r="G79" s="50"/>
      <c r="H79" s="45">
        <f t="shared" si="6"/>
        <v>586115</v>
      </c>
      <c r="I79" s="62" t="s">
        <v>598</v>
      </c>
      <c r="J79" s="63" t="s">
        <v>972</v>
      </c>
      <c r="K79" s="63" t="s">
        <v>973</v>
      </c>
      <c r="L79" s="63" t="s">
        <v>44</v>
      </c>
      <c r="M79" s="30" t="s">
        <v>964</v>
      </c>
    </row>
    <row r="80" spans="1:16377" s="30" customFormat="1" ht="34.5" x14ac:dyDescent="0.25">
      <c r="A80" s="48" t="s">
        <v>962</v>
      </c>
      <c r="B80" s="53" t="s">
        <v>963</v>
      </c>
      <c r="C80" s="61" t="s">
        <v>861</v>
      </c>
      <c r="D80" s="43" t="s">
        <v>721</v>
      </c>
      <c r="E80" s="28" t="s">
        <v>974</v>
      </c>
      <c r="F80" s="50">
        <v>1892714</v>
      </c>
      <c r="G80" s="50"/>
      <c r="H80" s="45">
        <f t="shared" si="6"/>
        <v>1892714</v>
      </c>
      <c r="I80" s="62" t="s">
        <v>598</v>
      </c>
      <c r="J80" s="63" t="s">
        <v>616</v>
      </c>
      <c r="K80" s="63" t="s">
        <v>975</v>
      </c>
      <c r="L80" s="63" t="s">
        <v>44</v>
      </c>
      <c r="M80" s="30" t="s">
        <v>964</v>
      </c>
    </row>
    <row r="81" spans="1:13" s="30" customFormat="1" ht="97" x14ac:dyDescent="0.25">
      <c r="A81" s="48" t="s">
        <v>962</v>
      </c>
      <c r="B81" s="53" t="s">
        <v>963</v>
      </c>
      <c r="C81" s="61" t="s">
        <v>868</v>
      </c>
      <c r="D81" s="43" t="s">
        <v>721</v>
      </c>
      <c r="E81" s="28" t="s">
        <v>976</v>
      </c>
      <c r="F81" s="50">
        <v>133208</v>
      </c>
      <c r="G81" s="50"/>
      <c r="H81" s="45">
        <f t="shared" si="6"/>
        <v>133208</v>
      </c>
      <c r="I81" s="62" t="s">
        <v>598</v>
      </c>
      <c r="J81" s="62" t="s">
        <v>602</v>
      </c>
      <c r="K81" s="63" t="s">
        <v>977</v>
      </c>
      <c r="L81" s="63" t="s">
        <v>44</v>
      </c>
      <c r="M81" s="63" t="s">
        <v>964</v>
      </c>
    </row>
    <row r="82" spans="1:13" s="30" customFormat="1" ht="103.5" x14ac:dyDescent="0.25">
      <c r="A82" s="48" t="s">
        <v>962</v>
      </c>
      <c r="B82" s="53" t="s">
        <v>963</v>
      </c>
      <c r="C82" s="61" t="s">
        <v>763</v>
      </c>
      <c r="D82" s="43" t="s">
        <v>722</v>
      </c>
      <c r="E82" s="28" t="s">
        <v>764</v>
      </c>
      <c r="F82" s="50">
        <v>1075482</v>
      </c>
      <c r="G82" s="50">
        <f>'By Dept by Object by Program'!I1332</f>
        <v>4820230.18</v>
      </c>
      <c r="H82" s="45">
        <f t="shared" si="6"/>
        <v>-3744748.1799999997</v>
      </c>
      <c r="I82" s="62" t="s">
        <v>598</v>
      </c>
      <c r="J82" s="62" t="s">
        <v>610</v>
      </c>
      <c r="K82" s="63" t="s">
        <v>611</v>
      </c>
      <c r="L82" s="63">
        <v>20</v>
      </c>
      <c r="M82" s="63" t="s">
        <v>896</v>
      </c>
    </row>
    <row r="83" spans="1:13" s="30" customFormat="1" ht="103.5" x14ac:dyDescent="0.25">
      <c r="A83" s="48" t="s">
        <v>962</v>
      </c>
      <c r="B83" s="53" t="s">
        <v>963</v>
      </c>
      <c r="C83" s="61" t="s">
        <v>763</v>
      </c>
      <c r="D83" s="43" t="s">
        <v>722</v>
      </c>
      <c r="E83" s="28" t="s">
        <v>764</v>
      </c>
      <c r="F83" s="50">
        <v>2150964</v>
      </c>
      <c r="G83" s="50">
        <v>2145751</v>
      </c>
      <c r="H83" s="45">
        <f t="shared" si="6"/>
        <v>5213</v>
      </c>
      <c r="I83" s="62" t="s">
        <v>598</v>
      </c>
      <c r="J83" s="62" t="s">
        <v>612</v>
      </c>
      <c r="K83" s="63" t="s">
        <v>615</v>
      </c>
      <c r="L83" s="63">
        <v>20</v>
      </c>
      <c r="M83" s="63" t="s">
        <v>896</v>
      </c>
    </row>
    <row r="84" spans="1:13" s="30" customFormat="1" ht="103.5" x14ac:dyDescent="0.25">
      <c r="A84" s="48" t="s">
        <v>962</v>
      </c>
      <c r="B84" s="53" t="s">
        <v>963</v>
      </c>
      <c r="C84" s="61" t="s">
        <v>763</v>
      </c>
      <c r="D84" s="43" t="s">
        <v>718</v>
      </c>
      <c r="E84" s="28" t="s">
        <v>764</v>
      </c>
      <c r="F84" s="50">
        <v>2688705</v>
      </c>
      <c r="G84" s="50">
        <v>2507938</v>
      </c>
      <c r="H84" s="45">
        <f t="shared" si="6"/>
        <v>180767</v>
      </c>
      <c r="I84" s="62" t="s">
        <v>598</v>
      </c>
      <c r="J84" s="62" t="s">
        <v>608</v>
      </c>
      <c r="K84" s="63" t="s">
        <v>609</v>
      </c>
      <c r="L84" s="63">
        <v>20</v>
      </c>
      <c r="M84" s="63" t="s">
        <v>964</v>
      </c>
    </row>
    <row r="85" spans="1:13" s="30" customFormat="1" ht="103.5" x14ac:dyDescent="0.25">
      <c r="A85" s="48" t="s">
        <v>962</v>
      </c>
      <c r="B85" s="53" t="s">
        <v>963</v>
      </c>
      <c r="C85" s="61" t="s">
        <v>763</v>
      </c>
      <c r="D85" s="43" t="s">
        <v>718</v>
      </c>
      <c r="E85" s="28" t="s">
        <v>764</v>
      </c>
      <c r="F85" s="50">
        <v>1314622</v>
      </c>
      <c r="G85" s="50">
        <v>1066431</v>
      </c>
      <c r="H85" s="45">
        <f t="shared" si="6"/>
        <v>248191</v>
      </c>
      <c r="I85" s="62" t="s">
        <v>598</v>
      </c>
      <c r="J85" s="62" t="s">
        <v>616</v>
      </c>
      <c r="K85" s="63" t="s">
        <v>617</v>
      </c>
      <c r="L85" s="63">
        <v>20</v>
      </c>
      <c r="M85" s="63" t="s">
        <v>964</v>
      </c>
    </row>
    <row r="86" spans="1:13" s="30" customFormat="1" ht="103.5" x14ac:dyDescent="0.25">
      <c r="A86" s="48" t="s">
        <v>962</v>
      </c>
      <c r="B86" s="53" t="s">
        <v>963</v>
      </c>
      <c r="C86" s="61" t="s">
        <v>763</v>
      </c>
      <c r="D86" s="43" t="s">
        <v>718</v>
      </c>
      <c r="E86" s="28" t="s">
        <v>764</v>
      </c>
      <c r="F86" s="50">
        <v>268871</v>
      </c>
      <c r="G86" s="50">
        <v>253140</v>
      </c>
      <c r="H86" s="45">
        <f t="shared" si="6"/>
        <v>15731</v>
      </c>
      <c r="I86" s="62" t="s">
        <v>598</v>
      </c>
      <c r="J86" s="62" t="s">
        <v>602</v>
      </c>
      <c r="K86" s="63" t="s">
        <v>603</v>
      </c>
      <c r="L86" s="63">
        <v>20</v>
      </c>
      <c r="M86" s="63" t="s">
        <v>964</v>
      </c>
    </row>
    <row r="87" spans="1:13" s="30" customFormat="1" ht="103.5" x14ac:dyDescent="0.25">
      <c r="A87" s="48" t="s">
        <v>962</v>
      </c>
      <c r="B87" s="53" t="s">
        <v>963</v>
      </c>
      <c r="C87" s="61" t="s">
        <v>763</v>
      </c>
      <c r="D87" s="43" t="s">
        <v>718</v>
      </c>
      <c r="E87" s="28" t="s">
        <v>764</v>
      </c>
      <c r="F87" s="50">
        <v>6452892</v>
      </c>
      <c r="G87" s="50">
        <v>6433919</v>
      </c>
      <c r="H87" s="45">
        <f t="shared" si="6"/>
        <v>18973</v>
      </c>
      <c r="I87" s="62" t="s">
        <v>598</v>
      </c>
      <c r="J87" s="62" t="s">
        <v>612</v>
      </c>
      <c r="K87" s="63" t="s">
        <v>614</v>
      </c>
      <c r="L87" s="63">
        <v>20</v>
      </c>
      <c r="M87" s="63" t="s">
        <v>964</v>
      </c>
    </row>
    <row r="88" spans="1:13" s="30" customFormat="1" ht="34.5" x14ac:dyDescent="0.25">
      <c r="A88" s="48" t="s">
        <v>962</v>
      </c>
      <c r="B88" s="53" t="s">
        <v>978</v>
      </c>
      <c r="C88" s="61" t="s">
        <v>784</v>
      </c>
      <c r="D88" s="43" t="s">
        <v>718</v>
      </c>
      <c r="E88" s="28" t="s">
        <v>785</v>
      </c>
      <c r="F88" s="50">
        <v>2000000</v>
      </c>
      <c r="G88" s="50">
        <v>1645773</v>
      </c>
      <c r="H88" s="45">
        <f t="shared" si="6"/>
        <v>354227</v>
      </c>
      <c r="I88" s="62" t="s">
        <v>652</v>
      </c>
      <c r="J88" s="62" t="s">
        <v>979</v>
      </c>
      <c r="K88" s="63" t="s">
        <v>980</v>
      </c>
      <c r="L88" s="63">
        <v>20</v>
      </c>
      <c r="M88" s="63" t="s">
        <v>896</v>
      </c>
    </row>
    <row r="89" spans="1:13" s="30" customFormat="1" ht="46" x14ac:dyDescent="0.25">
      <c r="A89" s="48" t="s">
        <v>962</v>
      </c>
      <c r="B89" s="53" t="s">
        <v>978</v>
      </c>
      <c r="C89" s="61" t="s">
        <v>808</v>
      </c>
      <c r="D89" s="43" t="s">
        <v>718</v>
      </c>
      <c r="E89" s="28" t="s">
        <v>981</v>
      </c>
      <c r="F89" s="50">
        <f>800000</f>
        <v>800000</v>
      </c>
      <c r="G89" s="50"/>
      <c r="H89" s="45">
        <f t="shared" si="6"/>
        <v>800000</v>
      </c>
      <c r="I89" s="62" t="s">
        <v>652</v>
      </c>
      <c r="J89" s="62" t="s">
        <v>581</v>
      </c>
      <c r="K89" s="63" t="s">
        <v>582</v>
      </c>
      <c r="L89" s="63">
        <v>21</v>
      </c>
      <c r="M89" s="63" t="s">
        <v>896</v>
      </c>
    </row>
    <row r="90" spans="1:13" s="30" customFormat="1" ht="34.5" x14ac:dyDescent="0.25">
      <c r="A90" s="48" t="s">
        <v>962</v>
      </c>
      <c r="B90" s="53" t="s">
        <v>978</v>
      </c>
      <c r="C90" s="61" t="s">
        <v>804</v>
      </c>
      <c r="D90" s="43" t="s">
        <v>718</v>
      </c>
      <c r="E90" s="28" t="s">
        <v>805</v>
      </c>
      <c r="F90" s="50">
        <v>6105686</v>
      </c>
      <c r="G90" s="50">
        <f>'By Dept by Object by Program'!I1751+'By Dept by Object by Program'!I1276</f>
        <v>13362298.970000001</v>
      </c>
      <c r="H90" s="45">
        <f t="shared" si="6"/>
        <v>-7256612.9700000007</v>
      </c>
      <c r="I90" s="62" t="s">
        <v>652</v>
      </c>
      <c r="J90" s="62" t="s">
        <v>51</v>
      </c>
      <c r="K90" s="63" t="s">
        <v>91</v>
      </c>
      <c r="L90" s="63">
        <v>20</v>
      </c>
      <c r="M90" s="63" t="s">
        <v>900</v>
      </c>
    </row>
    <row r="91" spans="1:13" s="30" customFormat="1" ht="46" x14ac:dyDescent="0.25">
      <c r="A91" s="48" t="s">
        <v>962</v>
      </c>
      <c r="B91" s="53" t="s">
        <v>978</v>
      </c>
      <c r="C91" s="61" t="s">
        <v>848</v>
      </c>
      <c r="D91" s="43" t="s">
        <v>717</v>
      </c>
      <c r="E91" s="28" t="s">
        <v>982</v>
      </c>
      <c r="F91" s="50">
        <v>19100815</v>
      </c>
      <c r="G91" s="50">
        <v>871795</v>
      </c>
      <c r="H91" s="45">
        <f t="shared" si="6"/>
        <v>18229020</v>
      </c>
      <c r="I91" s="62" t="s">
        <v>652</v>
      </c>
      <c r="J91" s="62" t="s">
        <v>656</v>
      </c>
      <c r="K91" s="63" t="s">
        <v>657</v>
      </c>
      <c r="L91" s="63" t="s">
        <v>44</v>
      </c>
      <c r="M91" s="63" t="s">
        <v>964</v>
      </c>
    </row>
    <row r="92" spans="1:13" s="30" customFormat="1" ht="34.5" x14ac:dyDescent="0.25">
      <c r="A92" s="48" t="s">
        <v>962</v>
      </c>
      <c r="B92" s="53" t="s">
        <v>978</v>
      </c>
      <c r="C92" s="61" t="s">
        <v>842</v>
      </c>
      <c r="D92" s="43" t="s">
        <v>717</v>
      </c>
      <c r="E92" s="28" t="s">
        <v>843</v>
      </c>
      <c r="F92" s="50">
        <f>21560000-10825202</f>
        <v>10734798</v>
      </c>
      <c r="G92" s="50">
        <v>1501337</v>
      </c>
      <c r="H92" s="45">
        <f t="shared" si="6"/>
        <v>9233461</v>
      </c>
      <c r="I92" s="62" t="s">
        <v>652</v>
      </c>
      <c r="J92" s="62" t="s">
        <v>983</v>
      </c>
      <c r="K92" s="63" t="s">
        <v>844</v>
      </c>
      <c r="L92" s="63">
        <v>21</v>
      </c>
      <c r="M92" s="63" t="s">
        <v>964</v>
      </c>
    </row>
    <row r="93" spans="1:13" s="30" customFormat="1" ht="34.5" x14ac:dyDescent="0.25">
      <c r="A93" s="48" t="s">
        <v>962</v>
      </c>
      <c r="B93" s="53" t="s">
        <v>978</v>
      </c>
      <c r="C93" s="61" t="s">
        <v>826</v>
      </c>
      <c r="D93" s="43" t="s">
        <v>717</v>
      </c>
      <c r="E93" s="28" t="s">
        <v>785</v>
      </c>
      <c r="F93" s="50">
        <v>2859649</v>
      </c>
      <c r="G93" s="50">
        <v>1337169</v>
      </c>
      <c r="H93" s="45">
        <f t="shared" si="6"/>
        <v>1522480</v>
      </c>
      <c r="I93" s="62" t="s">
        <v>652</v>
      </c>
      <c r="J93" s="62" t="s">
        <v>654</v>
      </c>
      <c r="K93" s="63" t="s">
        <v>655</v>
      </c>
      <c r="L93" s="63">
        <v>21</v>
      </c>
      <c r="M93" s="63" t="s">
        <v>896</v>
      </c>
    </row>
    <row r="94" spans="1:13" s="30" customFormat="1" ht="46" x14ac:dyDescent="0.25">
      <c r="A94" s="48" t="s">
        <v>962</v>
      </c>
      <c r="B94" s="53" t="s">
        <v>978</v>
      </c>
      <c r="C94" s="61" t="s">
        <v>848</v>
      </c>
      <c r="D94" s="43" t="s">
        <v>721</v>
      </c>
      <c r="E94" s="28" t="s">
        <v>982</v>
      </c>
      <c r="F94" s="50">
        <v>16496159</v>
      </c>
      <c r="G94" s="50"/>
      <c r="H94" s="45">
        <f t="shared" si="6"/>
        <v>16496159</v>
      </c>
      <c r="I94" s="62" t="s">
        <v>652</v>
      </c>
      <c r="J94" s="62"/>
      <c r="K94" s="63"/>
      <c r="L94" s="63"/>
      <c r="M94" s="63"/>
    </row>
    <row r="95" spans="1:13" s="30" customFormat="1" ht="34.5" x14ac:dyDescent="0.25">
      <c r="A95" s="48" t="s">
        <v>962</v>
      </c>
      <c r="B95" s="53" t="s">
        <v>978</v>
      </c>
      <c r="C95" s="61" t="s">
        <v>842</v>
      </c>
      <c r="D95" s="43" t="s">
        <v>721</v>
      </c>
      <c r="E95" s="28" t="s">
        <v>843</v>
      </c>
      <c r="F95" s="50">
        <v>18541924</v>
      </c>
      <c r="G95" s="50"/>
      <c r="H95" s="45">
        <f t="shared" si="6"/>
        <v>18541924</v>
      </c>
      <c r="I95" s="62" t="s">
        <v>652</v>
      </c>
      <c r="J95" s="62"/>
      <c r="K95" s="63"/>
      <c r="L95" s="63"/>
      <c r="M95" s="63"/>
    </row>
    <row r="96" spans="1:13" s="30" customFormat="1" ht="34.5" x14ac:dyDescent="0.25">
      <c r="A96" s="48" t="s">
        <v>962</v>
      </c>
      <c r="B96" s="48" t="s">
        <v>984</v>
      </c>
      <c r="C96" s="61" t="s">
        <v>834</v>
      </c>
      <c r="D96" s="43" t="s">
        <v>717</v>
      </c>
      <c r="E96" s="28" t="s">
        <v>985</v>
      </c>
      <c r="F96" s="50">
        <v>15000000</v>
      </c>
      <c r="G96" s="50">
        <v>857514</v>
      </c>
      <c r="H96" s="45">
        <f t="shared" si="6"/>
        <v>14142486</v>
      </c>
      <c r="I96" s="62" t="s">
        <v>986</v>
      </c>
      <c r="J96" s="62" t="s">
        <v>396</v>
      </c>
      <c r="K96" s="63" t="s">
        <v>396</v>
      </c>
      <c r="L96" s="63" t="s">
        <v>44</v>
      </c>
      <c r="M96" s="63" t="s">
        <v>900</v>
      </c>
    </row>
    <row r="97" spans="1:14" s="30" customFormat="1" ht="23" x14ac:dyDescent="0.25">
      <c r="A97" s="48" t="s">
        <v>962</v>
      </c>
      <c r="B97" s="53" t="s">
        <v>987</v>
      </c>
      <c r="C97" s="61" t="s">
        <v>801</v>
      </c>
      <c r="D97" s="43" t="s">
        <v>718</v>
      </c>
      <c r="E97" s="28" t="s">
        <v>802</v>
      </c>
      <c r="F97" s="50">
        <v>13745001</v>
      </c>
      <c r="G97" s="50">
        <f>'By Dept by Object by Program'!I1760</f>
        <v>0</v>
      </c>
      <c r="H97" s="45">
        <f t="shared" si="6"/>
        <v>13745001</v>
      </c>
      <c r="I97" s="62" t="s">
        <v>661</v>
      </c>
      <c r="J97" s="62" t="s">
        <v>663</v>
      </c>
      <c r="K97" s="63" t="s">
        <v>664</v>
      </c>
      <c r="L97" s="63">
        <v>20</v>
      </c>
      <c r="M97" s="63" t="s">
        <v>964</v>
      </c>
    </row>
    <row r="98" spans="1:14" s="30" customFormat="1" ht="23" x14ac:dyDescent="0.25">
      <c r="A98" s="48" t="s">
        <v>962</v>
      </c>
      <c r="B98" s="53" t="s">
        <v>987</v>
      </c>
      <c r="C98" s="61" t="s">
        <v>772</v>
      </c>
      <c r="D98" s="43" t="s">
        <v>718</v>
      </c>
      <c r="E98" s="28" t="s">
        <v>773</v>
      </c>
      <c r="F98" s="50">
        <f>720000+12995</f>
        <v>732995</v>
      </c>
      <c r="G98" s="50">
        <f>'By Dept by Object by Program'!I1818</f>
        <v>130.19999999999999</v>
      </c>
      <c r="H98" s="45">
        <f t="shared" si="6"/>
        <v>732864.8</v>
      </c>
      <c r="I98" s="62" t="s">
        <v>661</v>
      </c>
      <c r="J98" s="62" t="s">
        <v>680</v>
      </c>
      <c r="K98" s="63" t="s">
        <v>681</v>
      </c>
      <c r="L98" s="63">
        <v>20</v>
      </c>
      <c r="M98" s="63" t="s">
        <v>964</v>
      </c>
    </row>
    <row r="99" spans="1:14" s="30" customFormat="1" ht="23" x14ac:dyDescent="0.25">
      <c r="A99" s="48" t="s">
        <v>962</v>
      </c>
      <c r="B99" s="53" t="s">
        <v>987</v>
      </c>
      <c r="C99" s="61" t="s">
        <v>770</v>
      </c>
      <c r="D99" s="43" t="s">
        <v>718</v>
      </c>
      <c r="E99" s="28" t="s">
        <v>771</v>
      </c>
      <c r="F99" s="50">
        <v>67741412</v>
      </c>
      <c r="G99" s="50">
        <f>'By Dept by Object by Program'!I1807</f>
        <v>1458459.84</v>
      </c>
      <c r="H99" s="45">
        <f t="shared" si="6"/>
        <v>66282952.159999996</v>
      </c>
      <c r="I99" s="62" t="s">
        <v>661</v>
      </c>
      <c r="J99" s="62" t="s">
        <v>674</v>
      </c>
      <c r="K99" s="63" t="s">
        <v>675</v>
      </c>
      <c r="L99" s="63">
        <v>20</v>
      </c>
      <c r="M99" s="63" t="s">
        <v>964</v>
      </c>
    </row>
    <row r="100" spans="1:14" s="30" customFormat="1" ht="23" x14ac:dyDescent="0.25">
      <c r="A100" s="48" t="s">
        <v>962</v>
      </c>
      <c r="B100" s="53" t="s">
        <v>987</v>
      </c>
      <c r="C100" s="61" t="s">
        <v>776</v>
      </c>
      <c r="D100" s="43" t="s">
        <v>718</v>
      </c>
      <c r="E100" s="28" t="s">
        <v>777</v>
      </c>
      <c r="F100" s="50">
        <v>16856592</v>
      </c>
      <c r="G100" s="50">
        <v>10983730</v>
      </c>
      <c r="H100" s="45">
        <f t="shared" si="6"/>
        <v>5872862</v>
      </c>
      <c r="I100" s="62" t="s">
        <v>661</v>
      </c>
      <c r="J100" s="62" t="s">
        <v>688</v>
      </c>
      <c r="K100" s="63" t="s">
        <v>689</v>
      </c>
      <c r="L100" s="63">
        <v>20</v>
      </c>
      <c r="M100" s="63" t="s">
        <v>964</v>
      </c>
    </row>
    <row r="101" spans="1:14" s="30" customFormat="1" x14ac:dyDescent="0.25">
      <c r="A101" s="48" t="s">
        <v>962</v>
      </c>
      <c r="B101" s="53" t="s">
        <v>987</v>
      </c>
      <c r="C101" s="61" t="s">
        <v>787</v>
      </c>
      <c r="D101" s="43" t="s">
        <v>718</v>
      </c>
      <c r="E101" s="28" t="s">
        <v>788</v>
      </c>
      <c r="F101" s="50">
        <v>469352</v>
      </c>
      <c r="G101" s="50">
        <v>444982</v>
      </c>
      <c r="H101" s="45">
        <f t="shared" si="6"/>
        <v>24370</v>
      </c>
      <c r="I101" s="62" t="s">
        <v>661</v>
      </c>
      <c r="J101" s="62" t="s">
        <v>682</v>
      </c>
      <c r="K101" s="63" t="s">
        <v>683</v>
      </c>
      <c r="L101" s="63">
        <v>20</v>
      </c>
      <c r="M101" s="63" t="s">
        <v>964</v>
      </c>
    </row>
    <row r="102" spans="1:14" s="30" customFormat="1" ht="28" x14ac:dyDescent="0.25">
      <c r="A102" s="68" t="s">
        <v>962</v>
      </c>
      <c r="B102" s="68" t="s">
        <v>987</v>
      </c>
      <c r="C102" s="69" t="s">
        <v>770</v>
      </c>
      <c r="D102" s="70" t="s">
        <v>717</v>
      </c>
      <c r="E102" s="71" t="s">
        <v>824</v>
      </c>
      <c r="F102" s="50">
        <v>195962758</v>
      </c>
      <c r="G102" s="50">
        <v>167681430</v>
      </c>
      <c r="H102" s="45">
        <f t="shared" si="6"/>
        <v>28281328</v>
      </c>
      <c r="I102" s="62" t="s">
        <v>661</v>
      </c>
      <c r="J102" s="62" t="s">
        <v>674</v>
      </c>
      <c r="K102" s="63" t="s">
        <v>679</v>
      </c>
      <c r="L102" s="63" t="s">
        <v>44</v>
      </c>
      <c r="M102" s="63" t="s">
        <v>964</v>
      </c>
    </row>
    <row r="103" spans="1:14" s="30" customFormat="1" x14ac:dyDescent="0.25">
      <c r="A103" s="48" t="s">
        <v>962</v>
      </c>
      <c r="B103" s="53" t="s">
        <v>987</v>
      </c>
      <c r="C103" s="61" t="s">
        <v>846</v>
      </c>
      <c r="D103" s="43" t="s">
        <v>717</v>
      </c>
      <c r="E103" s="28" t="s">
        <v>847</v>
      </c>
      <c r="F103" s="50">
        <v>1015242</v>
      </c>
      <c r="G103" s="50">
        <f>'By Dept by Object by Program'!I1828</f>
        <v>1679.1</v>
      </c>
      <c r="H103" s="45">
        <f t="shared" si="6"/>
        <v>1013562.9</v>
      </c>
      <c r="I103" s="62" t="s">
        <v>661</v>
      </c>
      <c r="J103" s="62" t="s">
        <v>690</v>
      </c>
      <c r="K103" s="63" t="s">
        <v>691</v>
      </c>
      <c r="L103" s="63" t="s">
        <v>44</v>
      </c>
      <c r="M103" s="63" t="s">
        <v>964</v>
      </c>
    </row>
    <row r="104" spans="1:14" s="30" customFormat="1" x14ac:dyDescent="0.25">
      <c r="A104" s="48" t="s">
        <v>962</v>
      </c>
      <c r="B104" s="53" t="s">
        <v>987</v>
      </c>
      <c r="C104" s="61" t="s">
        <v>821</v>
      </c>
      <c r="D104" s="43" t="s">
        <v>717</v>
      </c>
      <c r="E104" s="28" t="s">
        <v>822</v>
      </c>
      <c r="F104" s="50">
        <v>7370957</v>
      </c>
      <c r="G104" s="50">
        <v>2159835</v>
      </c>
      <c r="H104" s="45">
        <f t="shared" si="6"/>
        <v>5211122</v>
      </c>
      <c r="I104" s="62" t="s">
        <v>661</v>
      </c>
      <c r="J104" s="62" t="s">
        <v>684</v>
      </c>
      <c r="K104" s="63" t="s">
        <v>685</v>
      </c>
      <c r="L104" s="63" t="s">
        <v>44</v>
      </c>
      <c r="M104" s="63" t="s">
        <v>964</v>
      </c>
    </row>
    <row r="105" spans="1:14" s="30" customFormat="1" ht="34.5" x14ac:dyDescent="0.25">
      <c r="A105" s="48" t="s">
        <v>962</v>
      </c>
      <c r="B105" s="53" t="s">
        <v>987</v>
      </c>
      <c r="C105" s="61" t="s">
        <v>818</v>
      </c>
      <c r="D105" s="43" t="s">
        <v>717</v>
      </c>
      <c r="E105" s="28" t="s">
        <v>819</v>
      </c>
      <c r="F105" s="50">
        <v>1071360</v>
      </c>
      <c r="G105" s="50">
        <v>1026500</v>
      </c>
      <c r="H105" s="45">
        <f t="shared" si="6"/>
        <v>44860</v>
      </c>
      <c r="I105" s="62" t="s">
        <v>661</v>
      </c>
      <c r="J105" s="62" t="s">
        <v>988</v>
      </c>
      <c r="K105" s="63" t="s">
        <v>820</v>
      </c>
      <c r="L105" s="63" t="s">
        <v>44</v>
      </c>
      <c r="M105" s="63" t="s">
        <v>964</v>
      </c>
    </row>
    <row r="106" spans="1:14" s="30" customFormat="1" ht="28" x14ac:dyDescent="0.25">
      <c r="A106" s="48" t="s">
        <v>962</v>
      </c>
      <c r="B106" s="53" t="s">
        <v>987</v>
      </c>
      <c r="C106" s="61" t="s">
        <v>841</v>
      </c>
      <c r="D106" s="43" t="s">
        <v>717</v>
      </c>
      <c r="E106" s="28" t="s">
        <v>989</v>
      </c>
      <c r="F106" s="50">
        <v>61571174</v>
      </c>
      <c r="G106" s="50">
        <v>56786805</v>
      </c>
      <c r="H106" s="45">
        <f t="shared" si="6"/>
        <v>4784369</v>
      </c>
      <c r="I106" s="62" t="s">
        <v>661</v>
      </c>
      <c r="J106" s="62" t="s">
        <v>663</v>
      </c>
      <c r="K106" s="63" t="s">
        <v>665</v>
      </c>
      <c r="L106" s="63" t="s">
        <v>44</v>
      </c>
      <c r="M106" s="63" t="s">
        <v>896</v>
      </c>
    </row>
    <row r="107" spans="1:14" s="30" customFormat="1" ht="23" x14ac:dyDescent="0.25">
      <c r="A107" s="48" t="s">
        <v>962</v>
      </c>
      <c r="B107" s="53" t="s">
        <v>987</v>
      </c>
      <c r="C107" s="61" t="s">
        <v>845</v>
      </c>
      <c r="D107" s="43" t="s">
        <v>717</v>
      </c>
      <c r="E107" s="28" t="s">
        <v>990</v>
      </c>
      <c r="F107" s="72" t="s">
        <v>903</v>
      </c>
      <c r="G107" s="72"/>
      <c r="H107" s="72"/>
      <c r="I107" s="62" t="s">
        <v>661</v>
      </c>
      <c r="J107" s="62"/>
      <c r="K107" s="63"/>
      <c r="L107" s="63"/>
      <c r="M107" s="63"/>
    </row>
    <row r="108" spans="1:14" s="30" customFormat="1" x14ac:dyDescent="0.25">
      <c r="A108" s="48" t="s">
        <v>962</v>
      </c>
      <c r="B108" s="53" t="s">
        <v>987</v>
      </c>
      <c r="C108" s="61" t="s">
        <v>809</v>
      </c>
      <c r="D108" s="43" t="s">
        <v>717</v>
      </c>
      <c r="E108" s="28" t="s">
        <v>810</v>
      </c>
      <c r="F108" s="50">
        <v>1216527</v>
      </c>
      <c r="G108" s="50"/>
      <c r="H108" s="45">
        <f t="shared" ref="H108:H115" si="7">F108-G108</f>
        <v>1216527</v>
      </c>
      <c r="I108" s="62" t="s">
        <v>661</v>
      </c>
      <c r="J108" s="62" t="s">
        <v>991</v>
      </c>
      <c r="K108" s="63" t="s">
        <v>811</v>
      </c>
      <c r="L108" s="63" t="s">
        <v>44</v>
      </c>
      <c r="M108" s="63" t="s">
        <v>964</v>
      </c>
    </row>
    <row r="109" spans="1:14" s="30" customFormat="1" ht="23" x14ac:dyDescent="0.25">
      <c r="A109" s="48" t="s">
        <v>962</v>
      </c>
      <c r="B109" s="53" t="s">
        <v>987</v>
      </c>
      <c r="C109" s="61" t="s">
        <v>801</v>
      </c>
      <c r="D109" s="43" t="s">
        <v>717</v>
      </c>
      <c r="E109" s="28" t="s">
        <v>802</v>
      </c>
      <c r="F109" s="50">
        <v>10475281</v>
      </c>
      <c r="G109" s="50"/>
      <c r="H109" s="45">
        <f t="shared" si="7"/>
        <v>10475281</v>
      </c>
      <c r="I109" s="62" t="s">
        <v>661</v>
      </c>
      <c r="J109" s="62" t="s">
        <v>663</v>
      </c>
      <c r="K109" s="63" t="s">
        <v>992</v>
      </c>
      <c r="L109" s="63" t="s">
        <v>44</v>
      </c>
      <c r="M109" s="63" t="s">
        <v>964</v>
      </c>
    </row>
    <row r="110" spans="1:14" s="30" customFormat="1" ht="23" x14ac:dyDescent="0.25">
      <c r="A110" s="65" t="s">
        <v>962</v>
      </c>
      <c r="B110" s="41" t="s">
        <v>987</v>
      </c>
      <c r="C110" s="73" t="s">
        <v>823</v>
      </c>
      <c r="D110" s="43" t="s">
        <v>721</v>
      </c>
      <c r="E110" s="31" t="s">
        <v>852</v>
      </c>
      <c r="F110" s="50">
        <v>293307790</v>
      </c>
      <c r="G110" s="50">
        <v>15293667</v>
      </c>
      <c r="H110" s="45">
        <f t="shared" si="7"/>
        <v>278014123</v>
      </c>
      <c r="I110" s="62" t="s">
        <v>661</v>
      </c>
      <c r="J110" s="62" t="s">
        <v>674</v>
      </c>
      <c r="K110" s="63" t="s">
        <v>678</v>
      </c>
      <c r="L110" s="63" t="s">
        <v>44</v>
      </c>
      <c r="M110" s="63" t="s">
        <v>964</v>
      </c>
      <c r="N110" s="74"/>
    </row>
    <row r="111" spans="1:14" s="30" customFormat="1" ht="23" x14ac:dyDescent="0.25">
      <c r="A111" s="65" t="s">
        <v>962</v>
      </c>
      <c r="B111" s="41" t="s">
        <v>987</v>
      </c>
      <c r="C111" s="43" t="s">
        <v>855</v>
      </c>
      <c r="D111" s="43" t="s">
        <v>721</v>
      </c>
      <c r="E111" s="31" t="s">
        <v>856</v>
      </c>
      <c r="F111" s="50">
        <v>470064268</v>
      </c>
      <c r="G111" s="50">
        <v>99575502</v>
      </c>
      <c r="H111" s="45">
        <f t="shared" si="7"/>
        <v>370488766</v>
      </c>
      <c r="I111" s="62" t="s">
        <v>661</v>
      </c>
      <c r="J111" s="62" t="s">
        <v>674</v>
      </c>
      <c r="K111" s="63" t="s">
        <v>993</v>
      </c>
      <c r="L111" s="63" t="s">
        <v>44</v>
      </c>
      <c r="M111" s="63" t="s">
        <v>964</v>
      </c>
      <c r="N111" s="74"/>
    </row>
    <row r="112" spans="1:14" s="30" customFormat="1" ht="23" x14ac:dyDescent="0.25">
      <c r="A112" s="65" t="s">
        <v>962</v>
      </c>
      <c r="B112" s="41" t="s">
        <v>987</v>
      </c>
      <c r="C112" s="73" t="s">
        <v>853</v>
      </c>
      <c r="D112" s="43" t="s">
        <v>721</v>
      </c>
      <c r="E112" s="31" t="s">
        <v>854</v>
      </c>
      <c r="F112" s="50">
        <v>7110000</v>
      </c>
      <c r="G112" s="50"/>
      <c r="H112" s="45">
        <f t="shared" si="7"/>
        <v>7110000</v>
      </c>
      <c r="I112" s="62" t="s">
        <v>661</v>
      </c>
      <c r="J112" s="62"/>
      <c r="K112" s="63"/>
      <c r="L112" s="63"/>
      <c r="M112" s="63"/>
    </row>
    <row r="113" spans="1:13" s="30" customFormat="1" ht="57.5" x14ac:dyDescent="0.25">
      <c r="A113" s="65" t="s">
        <v>962</v>
      </c>
      <c r="B113" s="41" t="s">
        <v>987</v>
      </c>
      <c r="C113" s="43" t="s">
        <v>872</v>
      </c>
      <c r="D113" s="43" t="s">
        <v>721</v>
      </c>
      <c r="E113" s="31" t="s">
        <v>994</v>
      </c>
      <c r="F113" s="50">
        <v>17411149</v>
      </c>
      <c r="G113" s="50">
        <v>1192146</v>
      </c>
      <c r="H113" s="45">
        <f t="shared" si="7"/>
        <v>16219003</v>
      </c>
      <c r="I113" s="62" t="s">
        <v>661</v>
      </c>
      <c r="J113" s="62" t="s">
        <v>995</v>
      </c>
      <c r="K113" s="63" t="s">
        <v>996</v>
      </c>
      <c r="L113" s="63" t="s">
        <v>44</v>
      </c>
      <c r="M113" s="63" t="s">
        <v>964</v>
      </c>
    </row>
    <row r="114" spans="1:13" s="30" customFormat="1" x14ac:dyDescent="0.25">
      <c r="A114" s="65" t="s">
        <v>962</v>
      </c>
      <c r="B114" s="41" t="s">
        <v>987</v>
      </c>
      <c r="C114" s="43" t="s">
        <v>881</v>
      </c>
      <c r="D114" s="43" t="s">
        <v>721</v>
      </c>
      <c r="E114" s="31" t="s">
        <v>882</v>
      </c>
      <c r="F114" s="50">
        <v>3440328</v>
      </c>
      <c r="G114" s="50">
        <f>'By Dept by Object by Program'!I1803</f>
        <v>336570.72</v>
      </c>
      <c r="H114" s="45">
        <f t="shared" si="7"/>
        <v>3103757.2800000003</v>
      </c>
      <c r="I114" s="62" t="s">
        <v>661</v>
      </c>
      <c r="J114" s="62" t="s">
        <v>585</v>
      </c>
      <c r="K114" s="63" t="s">
        <v>586</v>
      </c>
      <c r="L114" s="63" t="s">
        <v>44</v>
      </c>
      <c r="M114" s="63" t="s">
        <v>964</v>
      </c>
    </row>
    <row r="115" spans="1:13" s="30" customFormat="1" ht="23" x14ac:dyDescent="0.25">
      <c r="A115" s="65" t="s">
        <v>962</v>
      </c>
      <c r="B115" s="41" t="s">
        <v>987</v>
      </c>
      <c r="C115" s="43" t="s">
        <v>801</v>
      </c>
      <c r="D115" s="43" t="s">
        <v>721</v>
      </c>
      <c r="E115" s="31" t="s">
        <v>802</v>
      </c>
      <c r="F115" s="50">
        <v>8209468</v>
      </c>
      <c r="G115" s="50"/>
      <c r="H115" s="45">
        <f t="shared" si="7"/>
        <v>8209468</v>
      </c>
      <c r="I115" s="62">
        <v>736</v>
      </c>
    </row>
    <row r="116" spans="1:13" s="30" customFormat="1" ht="28" x14ac:dyDescent="0.25">
      <c r="A116" s="60" t="s">
        <v>962</v>
      </c>
      <c r="B116" s="30" t="s">
        <v>987</v>
      </c>
      <c r="C116" s="43" t="s">
        <v>841</v>
      </c>
      <c r="D116" s="43" t="s">
        <v>721</v>
      </c>
      <c r="E116" s="31" t="s">
        <v>802</v>
      </c>
      <c r="F116" s="72" t="s">
        <v>903</v>
      </c>
      <c r="G116" s="72"/>
      <c r="H116" s="72"/>
      <c r="I116" s="62" t="s">
        <v>661</v>
      </c>
      <c r="J116" s="62"/>
      <c r="K116" s="63"/>
      <c r="L116" s="63"/>
      <c r="M116" s="63"/>
    </row>
    <row r="117" spans="1:13" s="30" customFormat="1" x14ac:dyDescent="0.25">
      <c r="A117" s="60" t="s">
        <v>962</v>
      </c>
      <c r="B117" s="30" t="s">
        <v>987</v>
      </c>
      <c r="C117" s="43" t="s">
        <v>857</v>
      </c>
      <c r="D117" s="43" t="s">
        <v>721</v>
      </c>
      <c r="E117" s="28" t="s">
        <v>858</v>
      </c>
      <c r="F117" s="50">
        <v>3344975</v>
      </c>
      <c r="G117" s="50"/>
      <c r="H117" s="45">
        <f t="shared" ref="H117:H120" si="8">F117-G117</f>
        <v>3344975</v>
      </c>
      <c r="I117" s="62" t="s">
        <v>661</v>
      </c>
      <c r="J117" s="62" t="s">
        <v>997</v>
      </c>
      <c r="K117" s="63" t="s">
        <v>998</v>
      </c>
      <c r="L117" s="63" t="s">
        <v>44</v>
      </c>
      <c r="M117" s="63" t="s">
        <v>964</v>
      </c>
    </row>
    <row r="118" spans="1:13" s="30" customFormat="1" x14ac:dyDescent="0.25">
      <c r="A118" s="60" t="s">
        <v>962</v>
      </c>
      <c r="B118" s="30" t="s">
        <v>987</v>
      </c>
      <c r="C118" s="43" t="s">
        <v>850</v>
      </c>
      <c r="D118" s="43" t="s">
        <v>721</v>
      </c>
      <c r="E118" s="28" t="s">
        <v>851</v>
      </c>
      <c r="F118" s="50">
        <v>1360160</v>
      </c>
      <c r="G118" s="50"/>
      <c r="H118" s="45">
        <f t="shared" si="8"/>
        <v>1360160</v>
      </c>
      <c r="I118" s="62" t="s">
        <v>661</v>
      </c>
      <c r="J118" s="62" t="s">
        <v>999</v>
      </c>
      <c r="K118" s="63" t="s">
        <v>1000</v>
      </c>
      <c r="L118" s="63" t="s">
        <v>44</v>
      </c>
      <c r="M118" s="63" t="s">
        <v>964</v>
      </c>
    </row>
    <row r="119" spans="1:13" s="30" customFormat="1" x14ac:dyDescent="0.25">
      <c r="A119" s="60" t="s">
        <v>962</v>
      </c>
      <c r="B119" s="30" t="s">
        <v>987</v>
      </c>
      <c r="C119" s="43" t="s">
        <v>881</v>
      </c>
      <c r="D119" s="43" t="s">
        <v>1001</v>
      </c>
      <c r="E119" s="28" t="s">
        <v>882</v>
      </c>
      <c r="F119" s="50">
        <v>1304071</v>
      </c>
      <c r="G119" s="50">
        <v>1252460</v>
      </c>
      <c r="H119" s="45">
        <f t="shared" si="8"/>
        <v>51611</v>
      </c>
      <c r="I119" s="62" t="s">
        <v>661</v>
      </c>
      <c r="J119" s="62" t="s">
        <v>583</v>
      </c>
      <c r="K119" s="63" t="s">
        <v>584</v>
      </c>
      <c r="L119" s="63" t="s">
        <v>44</v>
      </c>
      <c r="M119" s="63" t="s">
        <v>964</v>
      </c>
    </row>
    <row r="120" spans="1:13" s="30" customFormat="1" x14ac:dyDescent="0.25">
      <c r="A120" s="60" t="s">
        <v>962</v>
      </c>
      <c r="B120" s="30" t="s">
        <v>987</v>
      </c>
      <c r="C120" s="43" t="s">
        <v>871</v>
      </c>
      <c r="D120" s="43" t="s">
        <v>1001</v>
      </c>
      <c r="E120" s="28" t="s">
        <v>871</v>
      </c>
      <c r="F120" s="50">
        <v>4342606</v>
      </c>
      <c r="G120" s="50">
        <v>2178541</v>
      </c>
      <c r="H120" s="45">
        <f t="shared" si="8"/>
        <v>2164065</v>
      </c>
      <c r="I120" s="62" t="s">
        <v>661</v>
      </c>
      <c r="J120" s="62" t="s">
        <v>668</v>
      </c>
      <c r="K120" s="63" t="s">
        <v>669</v>
      </c>
      <c r="L120" s="63" t="s">
        <v>44</v>
      </c>
      <c r="M120" s="63" t="s">
        <v>964</v>
      </c>
    </row>
    <row r="121" spans="1:13" s="30" customFormat="1" x14ac:dyDescent="0.25">
      <c r="A121" s="60" t="s">
        <v>962</v>
      </c>
      <c r="B121" s="30" t="s">
        <v>987</v>
      </c>
      <c r="C121" s="43" t="s">
        <v>878</v>
      </c>
      <c r="D121" s="43" t="s">
        <v>721</v>
      </c>
      <c r="E121" s="28" t="s">
        <v>879</v>
      </c>
      <c r="F121" s="72" t="s">
        <v>903</v>
      </c>
      <c r="G121" s="72"/>
      <c r="H121" s="72"/>
      <c r="I121" s="62" t="s">
        <v>661</v>
      </c>
      <c r="J121" s="62" t="s">
        <v>1002</v>
      </c>
      <c r="K121" s="63" t="s">
        <v>880</v>
      </c>
      <c r="L121" s="63" t="s">
        <v>44</v>
      </c>
      <c r="M121" s="63" t="s">
        <v>964</v>
      </c>
    </row>
    <row r="122" spans="1:13" x14ac:dyDescent="0.3">
      <c r="A122" s="60" t="s">
        <v>962</v>
      </c>
      <c r="B122" s="30" t="s">
        <v>961</v>
      </c>
      <c r="C122" s="43" t="s">
        <v>804</v>
      </c>
      <c r="D122" s="43" t="s">
        <v>718</v>
      </c>
      <c r="E122" s="28"/>
      <c r="F122" s="75" t="s">
        <v>1003</v>
      </c>
      <c r="G122" s="75"/>
      <c r="H122" s="75"/>
      <c r="I122" s="46" t="s">
        <v>559</v>
      </c>
      <c r="J122" s="58" t="s">
        <v>51</v>
      </c>
      <c r="K122" s="59" t="s">
        <v>91</v>
      </c>
      <c r="L122" s="59" t="s">
        <v>15</v>
      </c>
      <c r="M122" s="59" t="s">
        <v>900</v>
      </c>
    </row>
    <row r="123" spans="1:13" x14ac:dyDescent="0.3">
      <c r="A123" s="60" t="s">
        <v>962</v>
      </c>
      <c r="B123" s="30" t="s">
        <v>961</v>
      </c>
      <c r="C123" s="70" t="s">
        <v>799</v>
      </c>
      <c r="D123" s="70" t="s">
        <v>718</v>
      </c>
      <c r="E123" s="71"/>
      <c r="F123" s="75" t="s">
        <v>1004</v>
      </c>
      <c r="G123" s="75"/>
      <c r="H123" s="75"/>
      <c r="I123" s="46" t="s">
        <v>559</v>
      </c>
      <c r="J123" s="58" t="s">
        <v>561</v>
      </c>
      <c r="K123" s="59" t="s">
        <v>562</v>
      </c>
      <c r="L123" s="59" t="s">
        <v>15</v>
      </c>
      <c r="M123" s="59" t="s">
        <v>964</v>
      </c>
    </row>
    <row r="124" spans="1:13" x14ac:dyDescent="0.3">
      <c r="A124" s="60"/>
      <c r="B124" s="30"/>
      <c r="C124" s="43"/>
      <c r="D124" s="43"/>
      <c r="E124" s="28"/>
      <c r="F124" s="75" t="s">
        <v>1004</v>
      </c>
      <c r="G124" s="75"/>
      <c r="H124" s="75"/>
      <c r="I124" s="46" t="s">
        <v>559</v>
      </c>
      <c r="J124" s="58" t="s">
        <v>561</v>
      </c>
      <c r="K124" s="59" t="s">
        <v>562</v>
      </c>
      <c r="L124" s="59" t="s">
        <v>44</v>
      </c>
      <c r="M124" s="59" t="s">
        <v>964</v>
      </c>
    </row>
    <row r="125" spans="1:13" ht="28" x14ac:dyDescent="0.3">
      <c r="A125" s="60"/>
      <c r="B125" s="30"/>
      <c r="C125" s="43" t="s">
        <v>761</v>
      </c>
      <c r="D125" s="43" t="s">
        <v>720</v>
      </c>
      <c r="E125" s="28"/>
      <c r="F125" s="75" t="s">
        <v>1005</v>
      </c>
      <c r="G125" s="75"/>
      <c r="H125" s="75"/>
      <c r="I125" s="46" t="s">
        <v>559</v>
      </c>
      <c r="J125" s="58" t="s">
        <v>575</v>
      </c>
      <c r="K125" s="59" t="s">
        <v>576</v>
      </c>
      <c r="L125" s="59" t="s">
        <v>15</v>
      </c>
      <c r="M125" s="59" t="s">
        <v>896</v>
      </c>
    </row>
    <row r="126" spans="1:13" x14ac:dyDescent="0.3">
      <c r="A126" s="60"/>
      <c r="B126" s="30"/>
      <c r="C126" s="43" t="s">
        <v>767</v>
      </c>
      <c r="D126" s="43" t="s">
        <v>718</v>
      </c>
      <c r="E126" s="28"/>
      <c r="F126" s="75" t="s">
        <v>1005</v>
      </c>
      <c r="G126" s="75"/>
      <c r="H126" s="75"/>
      <c r="I126" s="46" t="s">
        <v>559</v>
      </c>
      <c r="J126" s="58" t="s">
        <v>572</v>
      </c>
      <c r="K126" s="59" t="s">
        <v>573</v>
      </c>
      <c r="L126" s="59">
        <v>19</v>
      </c>
      <c r="M126" s="59" t="s">
        <v>964</v>
      </c>
    </row>
    <row r="127" spans="1:13" ht="28" x14ac:dyDescent="0.3">
      <c r="A127" s="60"/>
      <c r="B127" s="30"/>
      <c r="C127" s="43" t="s">
        <v>761</v>
      </c>
      <c r="D127" s="43" t="s">
        <v>718</v>
      </c>
      <c r="E127" s="28"/>
      <c r="F127" s="75" t="s">
        <v>1005</v>
      </c>
      <c r="G127" s="75"/>
      <c r="H127" s="75"/>
      <c r="I127" s="46" t="s">
        <v>559</v>
      </c>
      <c r="J127" s="58" t="s">
        <v>567</v>
      </c>
      <c r="K127" s="59" t="s">
        <v>568</v>
      </c>
      <c r="L127" s="47">
        <v>20</v>
      </c>
      <c r="M127" s="59" t="s">
        <v>896</v>
      </c>
    </row>
    <row r="128" spans="1:13" s="30" customFormat="1" x14ac:dyDescent="0.25">
      <c r="A128" s="60" t="s">
        <v>962</v>
      </c>
      <c r="B128" s="30" t="s">
        <v>1006</v>
      </c>
      <c r="C128" s="43" t="s">
        <v>762</v>
      </c>
      <c r="D128" s="43" t="s">
        <v>722</v>
      </c>
      <c r="E128" s="28" t="s">
        <v>1007</v>
      </c>
      <c r="F128" s="49">
        <v>1134374542</v>
      </c>
      <c r="G128" s="49">
        <v>1134374542</v>
      </c>
      <c r="H128" s="45">
        <f t="shared" ref="H128:H129" si="9">F128-G128</f>
        <v>0</v>
      </c>
      <c r="I128" s="62" t="s">
        <v>1008</v>
      </c>
      <c r="J128" s="76"/>
      <c r="K128" s="77"/>
      <c r="L128" s="77"/>
      <c r="M128" s="77"/>
    </row>
    <row r="129" spans="1:13" s="30" customFormat="1" x14ac:dyDescent="0.25">
      <c r="A129" s="60" t="s">
        <v>962</v>
      </c>
      <c r="B129" s="30" t="s">
        <v>1009</v>
      </c>
      <c r="C129" s="43" t="s">
        <v>799</v>
      </c>
      <c r="D129" s="43" t="s">
        <v>718</v>
      </c>
      <c r="E129" s="28" t="s">
        <v>800</v>
      </c>
      <c r="F129" s="32">
        <f>313897+517007+350653</f>
        <v>1181557</v>
      </c>
      <c r="G129" s="32">
        <v>744955</v>
      </c>
      <c r="H129" s="45">
        <f t="shared" si="9"/>
        <v>436602</v>
      </c>
      <c r="I129" s="62" t="s">
        <v>595</v>
      </c>
      <c r="J129" s="76" t="s">
        <v>561</v>
      </c>
      <c r="K129" s="77" t="s">
        <v>562</v>
      </c>
      <c r="L129" s="77" t="s">
        <v>15</v>
      </c>
      <c r="M129" s="77" t="s">
        <v>964</v>
      </c>
    </row>
    <row r="130" spans="1:13" s="30" customFormat="1" x14ac:dyDescent="0.25">
      <c r="A130" s="68"/>
      <c r="B130" s="68"/>
      <c r="C130" s="70"/>
      <c r="D130" s="70"/>
      <c r="E130" s="78"/>
      <c r="F130" s="32"/>
      <c r="G130" s="32"/>
      <c r="H130" s="32"/>
      <c r="I130" s="62" t="s">
        <v>595</v>
      </c>
      <c r="J130" s="76" t="s">
        <v>561</v>
      </c>
      <c r="K130" s="77" t="s">
        <v>562</v>
      </c>
      <c r="L130" s="77" t="s">
        <v>44</v>
      </c>
      <c r="M130" s="77" t="s">
        <v>964</v>
      </c>
    </row>
    <row r="131" spans="1:13" s="30" customFormat="1" ht="103.5" x14ac:dyDescent="0.25">
      <c r="A131" s="60" t="s">
        <v>962</v>
      </c>
      <c r="B131" s="30" t="s">
        <v>1010</v>
      </c>
      <c r="C131" s="43" t="s">
        <v>761</v>
      </c>
      <c r="D131" s="43" t="s">
        <v>720</v>
      </c>
      <c r="E131" s="28" t="s">
        <v>1011</v>
      </c>
      <c r="F131" s="32">
        <v>7464395</v>
      </c>
      <c r="G131" s="32">
        <v>6022472</v>
      </c>
      <c r="H131" s="45">
        <f t="shared" ref="H131:H142" si="10">F131-G131</f>
        <v>1441923</v>
      </c>
      <c r="I131" s="62" t="s">
        <v>619</v>
      </c>
      <c r="J131" s="76" t="s">
        <v>575</v>
      </c>
      <c r="K131" s="77" t="s">
        <v>576</v>
      </c>
      <c r="L131" s="77" t="s">
        <v>15</v>
      </c>
      <c r="M131" s="77" t="s">
        <v>896</v>
      </c>
    </row>
    <row r="132" spans="1:13" s="30" customFormat="1" ht="57.5" x14ac:dyDescent="0.25">
      <c r="A132" s="60" t="s">
        <v>962</v>
      </c>
      <c r="B132" s="30" t="s">
        <v>1010</v>
      </c>
      <c r="C132" s="43" t="s">
        <v>767</v>
      </c>
      <c r="D132" s="43" t="s">
        <v>718</v>
      </c>
      <c r="E132" s="28" t="s">
        <v>768</v>
      </c>
      <c r="F132" s="32">
        <v>1557936</v>
      </c>
      <c r="G132" s="32">
        <v>1414625</v>
      </c>
      <c r="H132" s="45">
        <f t="shared" si="10"/>
        <v>143311</v>
      </c>
      <c r="I132" s="62" t="s">
        <v>619</v>
      </c>
      <c r="J132" s="76" t="s">
        <v>572</v>
      </c>
      <c r="K132" s="77" t="s">
        <v>573</v>
      </c>
      <c r="L132" s="77">
        <v>19</v>
      </c>
      <c r="M132" s="77" t="s">
        <v>964</v>
      </c>
    </row>
    <row r="133" spans="1:13" s="30" customFormat="1" ht="161" x14ac:dyDescent="0.25">
      <c r="A133" s="60" t="s">
        <v>962</v>
      </c>
      <c r="B133" s="30" t="s">
        <v>1010</v>
      </c>
      <c r="C133" s="43" t="s">
        <v>761</v>
      </c>
      <c r="D133" s="43" t="s">
        <v>718</v>
      </c>
      <c r="E133" s="28" t="s">
        <v>769</v>
      </c>
      <c r="F133" s="32">
        <v>8293772</v>
      </c>
      <c r="G133" s="32">
        <v>4575269</v>
      </c>
      <c r="H133" s="45">
        <f t="shared" si="10"/>
        <v>3718503</v>
      </c>
      <c r="I133" s="62" t="s">
        <v>619</v>
      </c>
      <c r="J133" s="76" t="s">
        <v>567</v>
      </c>
      <c r="K133" s="77" t="s">
        <v>629</v>
      </c>
      <c r="L133" s="63">
        <v>20</v>
      </c>
      <c r="M133" s="77" t="s">
        <v>964</v>
      </c>
    </row>
    <row r="134" spans="1:13" s="30" customFormat="1" x14ac:dyDescent="0.25">
      <c r="A134" s="60" t="s">
        <v>962</v>
      </c>
      <c r="B134" s="30" t="s">
        <v>1010</v>
      </c>
      <c r="C134" s="43" t="s">
        <v>795</v>
      </c>
      <c r="D134" s="43" t="s">
        <v>718</v>
      </c>
      <c r="E134" s="28" t="s">
        <v>796</v>
      </c>
      <c r="F134" s="32">
        <v>1584325</v>
      </c>
      <c r="G134" s="32">
        <v>964759</v>
      </c>
      <c r="H134" s="45">
        <v>962116</v>
      </c>
      <c r="I134" s="62" t="s">
        <v>619</v>
      </c>
      <c r="J134" s="76" t="s">
        <v>564</v>
      </c>
      <c r="K134" s="77" t="s">
        <v>565</v>
      </c>
      <c r="L134" s="77">
        <v>17</v>
      </c>
      <c r="M134" s="77" t="s">
        <v>964</v>
      </c>
    </row>
    <row r="135" spans="1:13" s="30" customFormat="1" x14ac:dyDescent="0.25">
      <c r="A135" s="60" t="s">
        <v>962</v>
      </c>
      <c r="B135" s="30" t="s">
        <v>1010</v>
      </c>
      <c r="C135" s="61" t="s">
        <v>795</v>
      </c>
      <c r="D135" s="43" t="s">
        <v>718</v>
      </c>
      <c r="E135" s="28" t="s">
        <v>796</v>
      </c>
      <c r="F135" s="32">
        <v>3847924</v>
      </c>
      <c r="G135" s="32">
        <v>2228404</v>
      </c>
      <c r="H135" s="45">
        <v>2133802</v>
      </c>
      <c r="I135" s="62" t="s">
        <v>619</v>
      </c>
      <c r="J135" s="76" t="s">
        <v>564</v>
      </c>
      <c r="K135" s="77" t="s">
        <v>565</v>
      </c>
      <c r="L135" s="77" t="s">
        <v>621</v>
      </c>
      <c r="M135" s="77" t="s">
        <v>964</v>
      </c>
    </row>
    <row r="136" spans="1:13" s="30" customFormat="1" ht="46" x14ac:dyDescent="0.25">
      <c r="A136" s="60" t="s">
        <v>962</v>
      </c>
      <c r="B136" s="30" t="s">
        <v>1010</v>
      </c>
      <c r="C136" s="43" t="s">
        <v>806</v>
      </c>
      <c r="D136" s="43" t="s">
        <v>718</v>
      </c>
      <c r="E136" s="28" t="s">
        <v>807</v>
      </c>
      <c r="F136" s="32">
        <v>490794</v>
      </c>
      <c r="G136" s="45">
        <f>'By Dept by Object by Program'!I1549</f>
        <v>78.41</v>
      </c>
      <c r="H136" s="45">
        <v>2133802</v>
      </c>
      <c r="I136" s="62" t="s">
        <v>619</v>
      </c>
      <c r="J136" s="76" t="s">
        <v>638</v>
      </c>
      <c r="K136" s="77" t="s">
        <v>639</v>
      </c>
      <c r="L136" s="63">
        <v>20</v>
      </c>
      <c r="M136" s="77" t="s">
        <v>964</v>
      </c>
    </row>
    <row r="137" spans="1:13" s="30" customFormat="1" ht="80.5" x14ac:dyDescent="0.3">
      <c r="A137" s="79" t="s">
        <v>962</v>
      </c>
      <c r="B137" s="80" t="s">
        <v>1010</v>
      </c>
      <c r="C137" s="42" t="s">
        <v>812</v>
      </c>
      <c r="D137" s="43" t="s">
        <v>717</v>
      </c>
      <c r="E137" s="28" t="s">
        <v>813</v>
      </c>
      <c r="F137" s="32">
        <f>257152034</f>
        <v>257152034</v>
      </c>
      <c r="G137" s="45">
        <v>100417430</v>
      </c>
      <c r="H137" s="45">
        <v>2133802</v>
      </c>
      <c r="I137" s="62" t="s">
        <v>619</v>
      </c>
      <c r="J137" s="76" t="s">
        <v>567</v>
      </c>
      <c r="K137" s="77" t="s">
        <v>630</v>
      </c>
      <c r="L137" s="77" t="s">
        <v>44</v>
      </c>
      <c r="M137" s="77" t="s">
        <v>964</v>
      </c>
    </row>
    <row r="138" spans="1:13" s="30" customFormat="1" ht="57.5" x14ac:dyDescent="0.3">
      <c r="A138" s="79" t="s">
        <v>962</v>
      </c>
      <c r="B138" s="80" t="s">
        <v>1010</v>
      </c>
      <c r="C138" s="42" t="s">
        <v>1012</v>
      </c>
      <c r="D138" s="43" t="s">
        <v>721</v>
      </c>
      <c r="E138" s="28" t="s">
        <v>1013</v>
      </c>
      <c r="F138" s="81">
        <v>13230000</v>
      </c>
      <c r="G138" s="81"/>
      <c r="H138" s="45">
        <f t="shared" si="10"/>
        <v>13230000</v>
      </c>
      <c r="I138" s="52" t="s">
        <v>619</v>
      </c>
      <c r="J138" s="82" t="s">
        <v>567</v>
      </c>
      <c r="K138" s="83" t="s">
        <v>1014</v>
      </c>
      <c r="L138" s="52" t="s">
        <v>120</v>
      </c>
      <c r="M138" s="77"/>
    </row>
    <row r="139" spans="1:13" s="30" customFormat="1" ht="23" x14ac:dyDescent="0.3">
      <c r="A139" s="79" t="s">
        <v>962</v>
      </c>
      <c r="B139" s="80" t="s">
        <v>1010</v>
      </c>
      <c r="C139" s="42" t="s">
        <v>816</v>
      </c>
      <c r="D139" s="43" t="s">
        <v>717</v>
      </c>
      <c r="E139" s="28" t="s">
        <v>817</v>
      </c>
      <c r="F139" s="32">
        <f>40369236</f>
        <v>40369236</v>
      </c>
      <c r="G139" s="32">
        <v>13578068</v>
      </c>
      <c r="H139" s="45">
        <f t="shared" si="10"/>
        <v>26791168</v>
      </c>
      <c r="I139" s="62" t="s">
        <v>619</v>
      </c>
      <c r="J139" s="76" t="s">
        <v>564</v>
      </c>
      <c r="K139" s="77" t="s">
        <v>623</v>
      </c>
      <c r="L139" s="77" t="s">
        <v>621</v>
      </c>
      <c r="M139" s="77" t="s">
        <v>964</v>
      </c>
    </row>
    <row r="140" spans="1:13" s="30" customFormat="1" ht="161" x14ac:dyDescent="0.3">
      <c r="A140" s="79" t="s">
        <v>962</v>
      </c>
      <c r="B140" s="80" t="s">
        <v>1010</v>
      </c>
      <c r="C140" s="42" t="s">
        <v>849</v>
      </c>
      <c r="D140" s="43" t="s">
        <v>719</v>
      </c>
      <c r="E140" s="28" t="s">
        <v>769</v>
      </c>
      <c r="F140" s="32">
        <v>97738054</v>
      </c>
      <c r="G140" s="32">
        <v>35840139</v>
      </c>
      <c r="H140" s="45">
        <f t="shared" si="10"/>
        <v>61897915</v>
      </c>
      <c r="I140" s="62" t="s">
        <v>619</v>
      </c>
      <c r="J140" s="76" t="s">
        <v>567</v>
      </c>
      <c r="K140" s="77" t="s">
        <v>568</v>
      </c>
      <c r="L140" s="63">
        <v>20</v>
      </c>
      <c r="M140" s="77" t="s">
        <v>896</v>
      </c>
    </row>
    <row r="141" spans="1:13" s="30" customFormat="1" ht="138" x14ac:dyDescent="0.3">
      <c r="A141" s="79" t="s">
        <v>962</v>
      </c>
      <c r="B141" s="80" t="s">
        <v>1010</v>
      </c>
      <c r="C141" s="42" t="s">
        <v>1015</v>
      </c>
      <c r="D141" s="43" t="s">
        <v>721</v>
      </c>
      <c r="E141" s="28" t="s">
        <v>1016</v>
      </c>
      <c r="F141" s="49">
        <v>27129696</v>
      </c>
      <c r="G141" s="49"/>
      <c r="H141" s="45">
        <f t="shared" si="10"/>
        <v>27129696</v>
      </c>
      <c r="I141" s="62" t="s">
        <v>619</v>
      </c>
      <c r="J141" s="76" t="s">
        <v>575</v>
      </c>
      <c r="K141" s="77" t="s">
        <v>1017</v>
      </c>
      <c r="L141" s="77" t="s">
        <v>44</v>
      </c>
      <c r="M141" s="77" t="s">
        <v>964</v>
      </c>
    </row>
    <row r="142" spans="1:13" s="30" customFormat="1" ht="161" x14ac:dyDescent="0.25">
      <c r="A142" s="42" t="s">
        <v>962</v>
      </c>
      <c r="B142" s="42" t="s">
        <v>1010</v>
      </c>
      <c r="C142" s="42" t="s">
        <v>886</v>
      </c>
      <c r="D142" s="43" t="s">
        <v>717</v>
      </c>
      <c r="E142" s="28" t="s">
        <v>1018</v>
      </c>
      <c r="F142" s="49">
        <v>42815715</v>
      </c>
      <c r="G142" s="49">
        <v>384057</v>
      </c>
      <c r="H142" s="45">
        <f t="shared" si="10"/>
        <v>42431658</v>
      </c>
      <c r="I142" s="62" t="s">
        <v>619</v>
      </c>
      <c r="J142" s="76" t="s">
        <v>570</v>
      </c>
      <c r="K142" s="77" t="s">
        <v>571</v>
      </c>
      <c r="L142" s="77" t="s">
        <v>44</v>
      </c>
      <c r="M142" s="77" t="s">
        <v>964</v>
      </c>
    </row>
    <row r="143" spans="1:13" s="30" customFormat="1" x14ac:dyDescent="0.3">
      <c r="A143" s="40"/>
      <c r="B143" s="89"/>
      <c r="C143" s="42"/>
      <c r="D143" s="43"/>
      <c r="E143" s="28"/>
      <c r="F143" s="84"/>
      <c r="G143" s="84"/>
      <c r="H143" s="84"/>
      <c r="I143" s="74"/>
      <c r="J143" s="85"/>
      <c r="K143" s="86" t="s">
        <v>1019</v>
      </c>
      <c r="L143" s="74" t="s">
        <v>44</v>
      </c>
      <c r="M143" s="85" t="s">
        <v>964</v>
      </c>
    </row>
    <row r="144" spans="1:13" s="30" customFormat="1" ht="69" x14ac:dyDescent="0.25">
      <c r="A144" s="42" t="s">
        <v>962</v>
      </c>
      <c r="B144" s="42" t="s">
        <v>1010</v>
      </c>
      <c r="C144" s="42" t="s">
        <v>814</v>
      </c>
      <c r="D144" s="43" t="s">
        <v>721</v>
      </c>
      <c r="E144" s="28" t="s">
        <v>1020</v>
      </c>
      <c r="F144" s="32">
        <v>23010465</v>
      </c>
      <c r="G144" s="32">
        <v>2240131</v>
      </c>
      <c r="H144" s="45">
        <f t="shared" ref="H144:H208" si="11">F144-G144</f>
        <v>20770334</v>
      </c>
      <c r="I144" s="62" t="s">
        <v>619</v>
      </c>
      <c r="J144" s="76" t="s">
        <v>564</v>
      </c>
      <c r="K144" s="77" t="s">
        <v>622</v>
      </c>
      <c r="L144" s="77" t="s">
        <v>621</v>
      </c>
      <c r="M144" s="77" t="s">
        <v>964</v>
      </c>
    </row>
    <row r="145" spans="1:14" s="30" customFormat="1" ht="92" x14ac:dyDescent="0.25">
      <c r="A145" s="42" t="s">
        <v>962</v>
      </c>
      <c r="B145" s="42" t="s">
        <v>1010</v>
      </c>
      <c r="C145" s="42" t="s">
        <v>814</v>
      </c>
      <c r="D145" s="43" t="s">
        <v>717</v>
      </c>
      <c r="E145" s="28" t="s">
        <v>815</v>
      </c>
      <c r="F145" s="32">
        <v>17358771</v>
      </c>
      <c r="G145" s="32"/>
      <c r="H145" s="45">
        <f t="shared" si="11"/>
        <v>17358771</v>
      </c>
      <c r="I145" s="62" t="s">
        <v>619</v>
      </c>
      <c r="J145" s="77" t="s">
        <v>564</v>
      </c>
      <c r="K145" s="77" t="s">
        <v>1021</v>
      </c>
      <c r="L145" s="77" t="s">
        <v>621</v>
      </c>
      <c r="M145" s="76" t="s">
        <v>964</v>
      </c>
      <c r="N145" s="85"/>
    </row>
    <row r="146" spans="1:14" s="30" customFormat="1" ht="23" x14ac:dyDescent="0.3">
      <c r="A146" s="40" t="s">
        <v>962</v>
      </c>
      <c r="B146" s="89" t="s">
        <v>1010</v>
      </c>
      <c r="C146" s="42" t="s">
        <v>816</v>
      </c>
      <c r="D146" s="43" t="s">
        <v>717</v>
      </c>
      <c r="E146" s="28" t="s">
        <v>817</v>
      </c>
      <c r="F146" s="32">
        <v>15056640</v>
      </c>
      <c r="G146" s="32"/>
      <c r="H146" s="45">
        <f t="shared" si="11"/>
        <v>15056640</v>
      </c>
      <c r="I146" s="62" t="s">
        <v>619</v>
      </c>
      <c r="J146" s="77" t="s">
        <v>564</v>
      </c>
      <c r="K146" s="77" t="s">
        <v>1022</v>
      </c>
      <c r="L146" s="77" t="s">
        <v>621</v>
      </c>
      <c r="M146" s="76" t="s">
        <v>964</v>
      </c>
    </row>
    <row r="147" spans="1:14" s="30" customFormat="1" ht="23" x14ac:dyDescent="0.3">
      <c r="A147" s="40" t="s">
        <v>962</v>
      </c>
      <c r="B147" s="89" t="s">
        <v>1010</v>
      </c>
      <c r="C147" s="42" t="s">
        <v>816</v>
      </c>
      <c r="D147" s="43" t="s">
        <v>721</v>
      </c>
      <c r="E147" s="28" t="s">
        <v>817</v>
      </c>
      <c r="F147" s="32">
        <v>3280000</v>
      </c>
      <c r="G147" s="32"/>
      <c r="H147" s="45">
        <f t="shared" si="11"/>
        <v>3280000</v>
      </c>
      <c r="I147" s="62" t="s">
        <v>619</v>
      </c>
      <c r="J147" s="77" t="s">
        <v>564</v>
      </c>
      <c r="K147" s="77" t="s">
        <v>1023</v>
      </c>
      <c r="L147" s="77" t="s">
        <v>621</v>
      </c>
      <c r="M147" s="76" t="s">
        <v>964</v>
      </c>
    </row>
    <row r="148" spans="1:14" s="30" customFormat="1" ht="69" x14ac:dyDescent="0.3">
      <c r="A148" s="40" t="s">
        <v>962</v>
      </c>
      <c r="B148" s="89" t="s">
        <v>1010</v>
      </c>
      <c r="C148" s="42" t="s">
        <v>876</v>
      </c>
      <c r="D148" s="43" t="s">
        <v>721</v>
      </c>
      <c r="E148" s="28" t="s">
        <v>877</v>
      </c>
      <c r="F148" s="49">
        <v>134564120</v>
      </c>
      <c r="G148" s="49">
        <v>46406706</v>
      </c>
      <c r="H148" s="45">
        <f t="shared" si="11"/>
        <v>88157414</v>
      </c>
      <c r="I148" s="62" t="s">
        <v>619</v>
      </c>
      <c r="J148" s="77" t="s">
        <v>567</v>
      </c>
      <c r="K148" s="77" t="s">
        <v>628</v>
      </c>
      <c r="L148" s="77" t="s">
        <v>44</v>
      </c>
      <c r="M148" s="76" t="s">
        <v>964</v>
      </c>
    </row>
    <row r="149" spans="1:14" s="30" customFormat="1" ht="46" x14ac:dyDescent="0.3">
      <c r="A149" s="40" t="s">
        <v>962</v>
      </c>
      <c r="B149" s="89" t="s">
        <v>1010</v>
      </c>
      <c r="C149" s="42" t="s">
        <v>1024</v>
      </c>
      <c r="D149" s="43" t="s">
        <v>721</v>
      </c>
      <c r="E149" s="28" t="s">
        <v>1025</v>
      </c>
      <c r="F149" s="49">
        <v>782483</v>
      </c>
      <c r="G149" s="49"/>
      <c r="H149" s="45">
        <f t="shared" si="11"/>
        <v>782483</v>
      </c>
      <c r="I149" s="62" t="s">
        <v>619</v>
      </c>
      <c r="J149" s="76" t="s">
        <v>1026</v>
      </c>
      <c r="K149" s="77" t="s">
        <v>1027</v>
      </c>
      <c r="L149" s="77" t="s">
        <v>574</v>
      </c>
      <c r="M149" s="77" t="s">
        <v>896</v>
      </c>
      <c r="N149" s="62"/>
    </row>
    <row r="150" spans="1:14" ht="46" x14ac:dyDescent="0.3">
      <c r="A150" s="40" t="s">
        <v>1028</v>
      </c>
      <c r="B150" s="89" t="s">
        <v>1029</v>
      </c>
      <c r="C150" s="42" t="s">
        <v>778</v>
      </c>
      <c r="D150" s="43" t="s">
        <v>718</v>
      </c>
      <c r="E150" s="28" t="s">
        <v>1030</v>
      </c>
      <c r="F150" s="32">
        <v>6827620</v>
      </c>
      <c r="G150" s="32">
        <v>1608894</v>
      </c>
      <c r="H150" s="45">
        <f t="shared" si="11"/>
        <v>5218726</v>
      </c>
      <c r="I150" s="62" t="s">
        <v>398</v>
      </c>
      <c r="J150" s="62" t="s">
        <v>400</v>
      </c>
      <c r="K150" s="63" t="s">
        <v>401</v>
      </c>
      <c r="L150" s="63" t="s">
        <v>15</v>
      </c>
      <c r="M150" s="63" t="s">
        <v>900</v>
      </c>
    </row>
    <row r="151" spans="1:14" x14ac:dyDescent="0.3">
      <c r="C151" s="42"/>
      <c r="D151" s="43"/>
      <c r="E151" s="28"/>
      <c r="H151" s="45">
        <f t="shared" si="11"/>
        <v>0</v>
      </c>
      <c r="I151" s="46" t="s">
        <v>398</v>
      </c>
      <c r="J151" s="46" t="s">
        <v>400</v>
      </c>
      <c r="K151" s="47" t="s">
        <v>402</v>
      </c>
      <c r="L151" s="47" t="s">
        <v>15</v>
      </c>
      <c r="M151" s="47" t="s">
        <v>900</v>
      </c>
    </row>
    <row r="152" spans="1:14" ht="46" x14ac:dyDescent="0.3">
      <c r="A152" s="40" t="s">
        <v>1028</v>
      </c>
      <c r="B152" s="89" t="s">
        <v>1031</v>
      </c>
      <c r="C152" s="42" t="s">
        <v>778</v>
      </c>
      <c r="D152" s="43" t="s">
        <v>718</v>
      </c>
      <c r="E152" s="28" t="s">
        <v>1030</v>
      </c>
      <c r="F152" s="32">
        <v>102300</v>
      </c>
      <c r="G152" s="32">
        <v>57581</v>
      </c>
      <c r="H152" s="45">
        <f t="shared" si="11"/>
        <v>44719</v>
      </c>
      <c r="I152" s="62" t="s">
        <v>406</v>
      </c>
      <c r="J152" s="62" t="s">
        <v>408</v>
      </c>
      <c r="K152" s="63" t="s">
        <v>408</v>
      </c>
      <c r="L152" s="63" t="s">
        <v>15</v>
      </c>
      <c r="M152" s="63" t="s">
        <v>900</v>
      </c>
    </row>
    <row r="153" spans="1:14" ht="46" x14ac:dyDescent="0.3">
      <c r="A153" s="40" t="s">
        <v>1028</v>
      </c>
      <c r="B153" s="89" t="s">
        <v>1031</v>
      </c>
      <c r="C153" s="42" t="s">
        <v>778</v>
      </c>
      <c r="D153" s="43" t="s">
        <v>718</v>
      </c>
      <c r="E153" s="28" t="s">
        <v>1030</v>
      </c>
      <c r="F153" s="32">
        <v>55890</v>
      </c>
      <c r="G153" s="32">
        <f>'By Dept by Object by Program'!I722</f>
        <v>57581.05</v>
      </c>
      <c r="H153" s="45">
        <f t="shared" si="11"/>
        <v>-1691.0500000000029</v>
      </c>
      <c r="I153" s="62" t="s">
        <v>406</v>
      </c>
      <c r="J153" s="62" t="s">
        <v>409</v>
      </c>
      <c r="K153" s="63" t="s">
        <v>409</v>
      </c>
      <c r="L153" s="63" t="s">
        <v>15</v>
      </c>
      <c r="M153" s="63" t="s">
        <v>900</v>
      </c>
    </row>
    <row r="154" spans="1:14" ht="46" x14ac:dyDescent="0.3">
      <c r="A154" s="40" t="s">
        <v>1028</v>
      </c>
      <c r="B154" s="89" t="s">
        <v>412</v>
      </c>
      <c r="C154" s="42" t="s">
        <v>778</v>
      </c>
      <c r="D154" s="43" t="s">
        <v>718</v>
      </c>
      <c r="E154" s="28" t="s">
        <v>1030</v>
      </c>
      <c r="F154" s="32">
        <v>714198</v>
      </c>
      <c r="G154" s="32">
        <v>606453</v>
      </c>
      <c r="H154" s="45">
        <f t="shared" si="11"/>
        <v>107745</v>
      </c>
      <c r="I154" s="62" t="s">
        <v>411</v>
      </c>
      <c r="J154" s="62" t="s">
        <v>400</v>
      </c>
      <c r="K154" s="63" t="s">
        <v>413</v>
      </c>
      <c r="L154" s="63" t="s">
        <v>15</v>
      </c>
      <c r="M154" s="63" t="s">
        <v>900</v>
      </c>
    </row>
    <row r="155" spans="1:14" x14ac:dyDescent="0.3">
      <c r="A155" s="40" t="s">
        <v>1032</v>
      </c>
      <c r="B155" s="89" t="s">
        <v>231</v>
      </c>
      <c r="C155" s="42" t="s">
        <v>732</v>
      </c>
      <c r="D155" s="43" t="s">
        <v>718</v>
      </c>
      <c r="E155" s="28" t="s">
        <v>733</v>
      </c>
      <c r="F155" s="32">
        <v>3463037</v>
      </c>
      <c r="G155" s="32">
        <f>'By Dept by Object by Program'!I294</f>
        <v>92.55</v>
      </c>
      <c r="H155" s="45">
        <f t="shared" si="11"/>
        <v>3462944.45</v>
      </c>
      <c r="I155" s="46" t="s">
        <v>230</v>
      </c>
      <c r="J155" s="46" t="s">
        <v>232</v>
      </c>
      <c r="K155" s="47" t="s">
        <v>233</v>
      </c>
      <c r="L155" s="47" t="s">
        <v>15</v>
      </c>
      <c r="M155" s="47" t="s">
        <v>900</v>
      </c>
    </row>
    <row r="156" spans="1:14" ht="28" x14ac:dyDescent="0.3">
      <c r="A156" s="60" t="s">
        <v>1032</v>
      </c>
      <c r="B156" s="30" t="s">
        <v>231</v>
      </c>
      <c r="C156" s="42" t="s">
        <v>734</v>
      </c>
      <c r="D156" s="43" t="s">
        <v>718</v>
      </c>
      <c r="E156" s="28" t="s">
        <v>735</v>
      </c>
      <c r="F156" s="87">
        <v>285600</v>
      </c>
      <c r="G156" s="87">
        <f>'By Dept by Object by Program'!I503</f>
        <v>25984</v>
      </c>
      <c r="H156" s="45">
        <f t="shared" si="11"/>
        <v>259616</v>
      </c>
      <c r="I156" s="46" t="s">
        <v>230</v>
      </c>
      <c r="J156" s="46" t="s">
        <v>232</v>
      </c>
      <c r="K156" s="47" t="s">
        <v>347</v>
      </c>
      <c r="L156" s="47" t="s">
        <v>15</v>
      </c>
      <c r="M156" s="47" t="s">
        <v>900</v>
      </c>
    </row>
    <row r="157" spans="1:14" ht="28" x14ac:dyDescent="0.3">
      <c r="A157" s="60" t="s">
        <v>1032</v>
      </c>
      <c r="B157" s="30" t="s">
        <v>231</v>
      </c>
      <c r="C157" s="42" t="s">
        <v>741</v>
      </c>
      <c r="D157" s="43" t="s">
        <v>718</v>
      </c>
      <c r="E157" s="28" t="s">
        <v>742</v>
      </c>
      <c r="F157" s="87">
        <v>1499400</v>
      </c>
      <c r="G157" s="87">
        <f>'By Dept by Object by Program'!I542</f>
        <v>374404.94</v>
      </c>
      <c r="H157" s="45">
        <f t="shared" si="11"/>
        <v>1124995.06</v>
      </c>
      <c r="I157" s="46" t="s">
        <v>230</v>
      </c>
      <c r="J157" s="46" t="s">
        <v>232</v>
      </c>
      <c r="K157" s="47" t="s">
        <v>349</v>
      </c>
      <c r="L157" s="47" t="s">
        <v>15</v>
      </c>
      <c r="M157" s="47" t="s">
        <v>900</v>
      </c>
    </row>
    <row r="158" spans="1:14" ht="28" x14ac:dyDescent="0.3">
      <c r="A158" s="60" t="s">
        <v>1032</v>
      </c>
      <c r="B158" s="30" t="s">
        <v>231</v>
      </c>
      <c r="C158" s="42" t="s">
        <v>729</v>
      </c>
      <c r="D158" s="43" t="s">
        <v>718</v>
      </c>
      <c r="E158" s="28" t="s">
        <v>730</v>
      </c>
      <c r="F158" s="87">
        <f>100000+50000+3226391</f>
        <v>3376391</v>
      </c>
      <c r="G158" s="87">
        <v>3327521</v>
      </c>
      <c r="H158" s="45">
        <f t="shared" si="11"/>
        <v>48870</v>
      </c>
      <c r="I158" s="46" t="s">
        <v>230</v>
      </c>
      <c r="J158" s="46" t="s">
        <v>312</v>
      </c>
      <c r="K158" s="47" t="s">
        <v>731</v>
      </c>
      <c r="L158" s="47" t="s">
        <v>44</v>
      </c>
      <c r="M158" s="47" t="s">
        <v>900</v>
      </c>
    </row>
    <row r="159" spans="1:14" ht="28" x14ac:dyDescent="0.3">
      <c r="A159" s="60" t="s">
        <v>1032</v>
      </c>
      <c r="B159" s="30" t="s">
        <v>231</v>
      </c>
      <c r="C159" s="42" t="s">
        <v>736</v>
      </c>
      <c r="D159" s="43" t="s">
        <v>723</v>
      </c>
      <c r="E159" s="28" t="s">
        <v>737</v>
      </c>
      <c r="F159" s="87">
        <f>285600+17118+75000+132882+264600</f>
        <v>775200</v>
      </c>
      <c r="G159" s="87">
        <v>665792</v>
      </c>
      <c r="H159" s="45">
        <f t="shared" si="11"/>
        <v>109408</v>
      </c>
      <c r="I159" s="46" t="s">
        <v>230</v>
      </c>
      <c r="J159" s="46" t="s">
        <v>312</v>
      </c>
      <c r="K159" s="47" t="s">
        <v>348</v>
      </c>
      <c r="L159" s="47" t="s">
        <v>44</v>
      </c>
      <c r="M159" s="47" t="s">
        <v>900</v>
      </c>
    </row>
    <row r="160" spans="1:14" ht="28" x14ac:dyDescent="0.3">
      <c r="A160" s="60" t="s">
        <v>1032</v>
      </c>
      <c r="B160" s="30" t="s">
        <v>231</v>
      </c>
      <c r="C160" s="42" t="s">
        <v>743</v>
      </c>
      <c r="D160" s="43" t="s">
        <v>718</v>
      </c>
      <c r="E160" s="28" t="s">
        <v>744</v>
      </c>
      <c r="F160" s="87">
        <v>3333600</v>
      </c>
      <c r="G160" s="87">
        <v>2570873</v>
      </c>
      <c r="H160" s="45">
        <f t="shared" si="11"/>
        <v>762727</v>
      </c>
      <c r="I160" s="46" t="s">
        <v>230</v>
      </c>
      <c r="J160" s="46" t="s">
        <v>312</v>
      </c>
      <c r="K160" s="47" t="s">
        <v>350</v>
      </c>
      <c r="L160" s="47" t="s">
        <v>44</v>
      </c>
      <c r="M160" s="47" t="s">
        <v>900</v>
      </c>
    </row>
    <row r="161" spans="1:13" x14ac:dyDescent="0.3">
      <c r="A161" s="60" t="s">
        <v>1032</v>
      </c>
      <c r="B161" s="30" t="s">
        <v>231</v>
      </c>
      <c r="C161" s="42" t="s">
        <v>740</v>
      </c>
      <c r="D161" s="43" t="s">
        <v>718</v>
      </c>
      <c r="E161" s="28" t="s">
        <v>733</v>
      </c>
      <c r="F161" s="87">
        <f>5721457+7890870</f>
        <v>13612327</v>
      </c>
      <c r="G161" s="87">
        <v>13263649</v>
      </c>
      <c r="H161" s="45">
        <f t="shared" si="11"/>
        <v>348678</v>
      </c>
      <c r="I161" s="46" t="s">
        <v>230</v>
      </c>
      <c r="J161" s="46" t="s">
        <v>312</v>
      </c>
      <c r="K161" s="47" t="s">
        <v>313</v>
      </c>
      <c r="L161" s="47" t="s">
        <v>44</v>
      </c>
      <c r="M161" s="47" t="s">
        <v>900</v>
      </c>
    </row>
    <row r="162" spans="1:13" x14ac:dyDescent="0.3">
      <c r="A162" s="60" t="s">
        <v>1032</v>
      </c>
      <c r="B162" s="30" t="s">
        <v>231</v>
      </c>
      <c r="C162" s="42" t="s">
        <v>757</v>
      </c>
      <c r="D162" s="43" t="s">
        <v>723</v>
      </c>
      <c r="E162" s="28" t="s">
        <v>733</v>
      </c>
      <c r="F162" s="87">
        <v>10036188</v>
      </c>
      <c r="G162" s="87">
        <f>'By Dept by Object by Program'!I488</f>
        <v>1.32</v>
      </c>
      <c r="H162" s="45">
        <f t="shared" si="11"/>
        <v>10036186.68</v>
      </c>
      <c r="I162" s="46" t="s">
        <v>230</v>
      </c>
      <c r="J162" s="46" t="s">
        <v>312</v>
      </c>
      <c r="K162" s="47" t="s">
        <v>346</v>
      </c>
      <c r="L162" s="47" t="s">
        <v>44</v>
      </c>
      <c r="M162" s="47" t="s">
        <v>900</v>
      </c>
    </row>
    <row r="163" spans="1:13" ht="28" x14ac:dyDescent="0.3">
      <c r="A163" s="60" t="s">
        <v>1032</v>
      </c>
      <c r="B163" s="30" t="s">
        <v>231</v>
      </c>
      <c r="C163" s="42" t="s">
        <v>727</v>
      </c>
      <c r="D163" s="43" t="s">
        <v>718</v>
      </c>
      <c r="E163" s="28" t="s">
        <v>728</v>
      </c>
      <c r="F163" s="87">
        <v>259726</v>
      </c>
      <c r="G163" s="87">
        <f>'By Dept by Object by Program'!I798</f>
        <v>30551.78</v>
      </c>
      <c r="H163" s="45">
        <f t="shared" si="11"/>
        <v>229174.22</v>
      </c>
      <c r="I163" s="46" t="s">
        <v>435</v>
      </c>
      <c r="J163" s="46" t="s">
        <v>232</v>
      </c>
      <c r="K163" s="47" t="s">
        <v>437</v>
      </c>
      <c r="L163" s="47" t="s">
        <v>15</v>
      </c>
      <c r="M163" s="47" t="s">
        <v>900</v>
      </c>
    </row>
    <row r="164" spans="1:13" ht="28" x14ac:dyDescent="0.3">
      <c r="A164" s="60" t="s">
        <v>1032</v>
      </c>
      <c r="B164" s="30" t="s">
        <v>231</v>
      </c>
      <c r="C164" s="42" t="s">
        <v>738</v>
      </c>
      <c r="D164" s="43" t="s">
        <v>723</v>
      </c>
      <c r="E164" s="28" t="s">
        <v>739</v>
      </c>
      <c r="F164" s="87">
        <v>708919</v>
      </c>
      <c r="G164" s="87">
        <f>'By Dept by Object by Program'!I810</f>
        <v>1558210</v>
      </c>
      <c r="H164" s="45">
        <f t="shared" si="11"/>
        <v>-849291</v>
      </c>
      <c r="I164" s="46" t="s">
        <v>435</v>
      </c>
      <c r="J164" s="46" t="s">
        <v>232</v>
      </c>
      <c r="K164" s="47" t="s">
        <v>347</v>
      </c>
      <c r="L164" s="47" t="s">
        <v>15</v>
      </c>
      <c r="M164" s="47" t="s">
        <v>900</v>
      </c>
    </row>
    <row r="165" spans="1:13" x14ac:dyDescent="0.3">
      <c r="A165" s="60" t="s">
        <v>1032</v>
      </c>
      <c r="B165" s="30" t="s">
        <v>231</v>
      </c>
      <c r="C165" s="42" t="s">
        <v>745</v>
      </c>
      <c r="D165" s="43" t="s">
        <v>718</v>
      </c>
      <c r="E165" s="28" t="s">
        <v>739</v>
      </c>
      <c r="F165" s="87">
        <v>235111</v>
      </c>
      <c r="G165" s="87">
        <v>235111</v>
      </c>
      <c r="H165" s="45">
        <f t="shared" si="11"/>
        <v>0</v>
      </c>
      <c r="I165" s="46" t="s">
        <v>435</v>
      </c>
      <c r="J165" s="46" t="s">
        <v>232</v>
      </c>
      <c r="K165" s="47" t="s">
        <v>349</v>
      </c>
      <c r="L165" s="47" t="s">
        <v>15</v>
      </c>
      <c r="M165" s="47" t="s">
        <v>900</v>
      </c>
    </row>
    <row r="166" spans="1:13" ht="28" x14ac:dyDescent="0.3">
      <c r="A166" s="60" t="s">
        <v>1032</v>
      </c>
      <c r="B166" s="30" t="s">
        <v>231</v>
      </c>
      <c r="C166" s="42" t="s">
        <v>750</v>
      </c>
      <c r="D166" s="43" t="s">
        <v>718</v>
      </c>
      <c r="E166" s="28" t="s">
        <v>751</v>
      </c>
      <c r="F166" s="87">
        <v>561042723</v>
      </c>
      <c r="G166" s="87">
        <v>519993705</v>
      </c>
      <c r="H166" s="45">
        <f t="shared" si="11"/>
        <v>41049018</v>
      </c>
      <c r="I166" s="46" t="s">
        <v>230</v>
      </c>
      <c r="J166" s="46" t="s">
        <v>1033</v>
      </c>
      <c r="K166" s="47" t="s">
        <v>356</v>
      </c>
      <c r="L166" s="47" t="s">
        <v>15</v>
      </c>
      <c r="M166" s="47" t="s">
        <v>900</v>
      </c>
    </row>
    <row r="167" spans="1:13" x14ac:dyDescent="0.3">
      <c r="A167" s="60" t="s">
        <v>1032</v>
      </c>
      <c r="B167" s="30" t="s">
        <v>231</v>
      </c>
      <c r="C167" s="29" t="s">
        <v>746</v>
      </c>
      <c r="D167" s="30" t="s">
        <v>718</v>
      </c>
      <c r="E167" s="31" t="s">
        <v>747</v>
      </c>
      <c r="F167" s="87">
        <f>597619875+2380125</f>
        <v>600000000</v>
      </c>
      <c r="G167" s="87">
        <v>20106701</v>
      </c>
      <c r="H167" s="45">
        <f t="shared" si="11"/>
        <v>579893299</v>
      </c>
      <c r="I167" s="46" t="s">
        <v>230</v>
      </c>
      <c r="J167" s="46" t="s">
        <v>1033</v>
      </c>
      <c r="K167" s="47" t="s">
        <v>357</v>
      </c>
      <c r="L167" s="47" t="s">
        <v>15</v>
      </c>
      <c r="M167" s="47" t="s">
        <v>900</v>
      </c>
    </row>
    <row r="168" spans="1:13" ht="28" x14ac:dyDescent="0.3">
      <c r="A168" s="60" t="s">
        <v>1032</v>
      </c>
      <c r="B168" s="30" t="s">
        <v>231</v>
      </c>
      <c r="C168" s="29" t="s">
        <v>748</v>
      </c>
      <c r="D168" s="30" t="s">
        <v>718</v>
      </c>
      <c r="E168" s="31" t="s">
        <v>749</v>
      </c>
      <c r="F168" s="87">
        <v>3140620928</v>
      </c>
      <c r="G168" s="87">
        <v>2704916384</v>
      </c>
      <c r="H168" s="45">
        <f t="shared" si="11"/>
        <v>435704544</v>
      </c>
      <c r="I168" s="46" t="s">
        <v>435</v>
      </c>
      <c r="J168" s="46" t="s">
        <v>1033</v>
      </c>
      <c r="K168" s="47" t="s">
        <v>358</v>
      </c>
      <c r="L168" s="47" t="s">
        <v>15</v>
      </c>
      <c r="M168" s="47" t="s">
        <v>900</v>
      </c>
    </row>
    <row r="169" spans="1:13" ht="28" x14ac:dyDescent="0.3">
      <c r="A169" s="60" t="s">
        <v>1032</v>
      </c>
      <c r="B169" s="30" t="s">
        <v>231</v>
      </c>
      <c r="C169" s="29" t="s">
        <v>748</v>
      </c>
      <c r="D169" s="30" t="s">
        <v>718</v>
      </c>
      <c r="E169" s="31" t="s">
        <v>749</v>
      </c>
      <c r="F169" s="87">
        <v>987083616</v>
      </c>
      <c r="G169" s="87">
        <v>963112313</v>
      </c>
      <c r="H169" s="45">
        <f t="shared" si="11"/>
        <v>23971303</v>
      </c>
      <c r="I169" s="46" t="s">
        <v>230</v>
      </c>
      <c r="J169" s="46" t="s">
        <v>1033</v>
      </c>
      <c r="K169" s="47" t="s">
        <v>358</v>
      </c>
      <c r="L169" s="47" t="s">
        <v>15</v>
      </c>
      <c r="M169" s="47" t="s">
        <v>900</v>
      </c>
    </row>
    <row r="170" spans="1:13" x14ac:dyDescent="0.3">
      <c r="A170" s="60" t="s">
        <v>1032</v>
      </c>
      <c r="B170" s="30" t="s">
        <v>231</v>
      </c>
      <c r="C170" s="29" t="s">
        <v>752</v>
      </c>
      <c r="D170" s="30" t="s">
        <v>718</v>
      </c>
      <c r="E170" s="31" t="s">
        <v>753</v>
      </c>
      <c r="F170" s="87">
        <f>468921117+325078883</f>
        <v>794000000</v>
      </c>
      <c r="G170" s="87">
        <v>764403037</v>
      </c>
      <c r="H170" s="45">
        <f t="shared" si="11"/>
        <v>29596963</v>
      </c>
      <c r="I170" s="46" t="s">
        <v>230</v>
      </c>
      <c r="J170" s="46" t="s">
        <v>1033</v>
      </c>
      <c r="K170" s="47" t="s">
        <v>359</v>
      </c>
      <c r="L170" s="47" t="s">
        <v>15</v>
      </c>
      <c r="M170" s="47" t="s">
        <v>900</v>
      </c>
    </row>
    <row r="171" spans="1:13" x14ac:dyDescent="0.3">
      <c r="A171" s="60" t="s">
        <v>1032</v>
      </c>
      <c r="B171" s="30" t="s">
        <v>231</v>
      </c>
      <c r="C171" s="29" t="s">
        <v>758</v>
      </c>
      <c r="D171" s="30" t="s">
        <v>718</v>
      </c>
      <c r="E171" s="31" t="s">
        <v>759</v>
      </c>
      <c r="F171" s="87">
        <v>74936</v>
      </c>
      <c r="G171" s="87">
        <v>74936</v>
      </c>
      <c r="H171" s="45">
        <f t="shared" si="11"/>
        <v>0</v>
      </c>
      <c r="I171" s="46" t="s">
        <v>230</v>
      </c>
      <c r="J171" s="46" t="s">
        <v>1034</v>
      </c>
      <c r="K171" s="47" t="s">
        <v>760</v>
      </c>
      <c r="L171" s="47" t="s">
        <v>15</v>
      </c>
      <c r="M171" s="47" t="s">
        <v>900</v>
      </c>
    </row>
    <row r="172" spans="1:13" x14ac:dyDescent="0.3">
      <c r="A172" s="60" t="s">
        <v>1032</v>
      </c>
      <c r="B172" s="30" t="s">
        <v>231</v>
      </c>
      <c r="C172" s="29" t="s">
        <v>758</v>
      </c>
      <c r="D172" s="30" t="s">
        <v>718</v>
      </c>
      <c r="E172" s="31" t="s">
        <v>1035</v>
      </c>
      <c r="F172" s="87">
        <v>229097875</v>
      </c>
      <c r="G172" s="87">
        <f>'By Dept by Object by Program'!I564</f>
        <v>208.58</v>
      </c>
      <c r="H172" s="45">
        <f t="shared" si="11"/>
        <v>229097666.41999999</v>
      </c>
      <c r="I172" s="46" t="s">
        <v>230</v>
      </c>
      <c r="J172" s="46" t="s">
        <v>1033</v>
      </c>
      <c r="K172" s="47" t="s">
        <v>354</v>
      </c>
      <c r="L172" s="47" t="s">
        <v>15</v>
      </c>
      <c r="M172" s="47" t="s">
        <v>900</v>
      </c>
    </row>
    <row r="173" spans="1:13" ht="28" x14ac:dyDescent="0.3">
      <c r="A173" s="60" t="s">
        <v>1032</v>
      </c>
      <c r="B173" s="30" t="s">
        <v>231</v>
      </c>
      <c r="C173" s="29" t="s">
        <v>754</v>
      </c>
      <c r="D173" s="30" t="s">
        <v>723</v>
      </c>
      <c r="E173" s="31" t="s">
        <v>755</v>
      </c>
      <c r="F173" s="87">
        <f>540527.35+6807962+5220212.65</f>
        <v>12568702</v>
      </c>
      <c r="G173" s="87">
        <v>7907294</v>
      </c>
      <c r="H173" s="45">
        <f t="shared" si="11"/>
        <v>4661408</v>
      </c>
      <c r="I173" s="46">
        <v>142</v>
      </c>
      <c r="J173" s="46" t="s">
        <v>1036</v>
      </c>
      <c r="K173" s="47" t="s">
        <v>756</v>
      </c>
      <c r="L173" s="47">
        <v>20</v>
      </c>
      <c r="M173" s="47" t="s">
        <v>900</v>
      </c>
    </row>
    <row r="175" spans="1:13" x14ac:dyDescent="0.3">
      <c r="A175" s="40" t="s">
        <v>1037</v>
      </c>
      <c r="B175" s="89" t="s">
        <v>1038</v>
      </c>
      <c r="C175" s="29" t="s">
        <v>884</v>
      </c>
      <c r="D175" s="43" t="s">
        <v>718</v>
      </c>
      <c r="E175" s="31" t="s">
        <v>884</v>
      </c>
      <c r="F175" s="32">
        <v>130000000</v>
      </c>
      <c r="G175" s="32">
        <v>130000000</v>
      </c>
      <c r="H175" s="45">
        <f t="shared" si="11"/>
        <v>0</v>
      </c>
    </row>
    <row r="176" spans="1:13" x14ac:dyDescent="0.3">
      <c r="A176" s="40" t="s">
        <v>1037</v>
      </c>
      <c r="B176" s="89" t="s">
        <v>948</v>
      </c>
      <c r="C176" s="29" t="s">
        <v>884</v>
      </c>
      <c r="D176" s="43" t="s">
        <v>718</v>
      </c>
      <c r="E176" s="31" t="s">
        <v>884</v>
      </c>
      <c r="F176" s="32">
        <v>8000000</v>
      </c>
      <c r="G176" s="32">
        <v>8000000</v>
      </c>
      <c r="H176" s="45">
        <f t="shared" si="11"/>
        <v>0</v>
      </c>
    </row>
    <row r="177" spans="1:8" ht="28" x14ac:dyDescent="0.3">
      <c r="A177" s="40" t="s">
        <v>1039</v>
      </c>
      <c r="B177" s="40" t="s">
        <v>1040</v>
      </c>
      <c r="C177" s="29" t="s">
        <v>884</v>
      </c>
      <c r="D177" s="43" t="s">
        <v>718</v>
      </c>
      <c r="E177" s="31" t="s">
        <v>884</v>
      </c>
      <c r="F177" s="32">
        <f>1500000+58210</f>
        <v>1558210</v>
      </c>
      <c r="G177" s="32">
        <f>1500000+58210</f>
        <v>1558210</v>
      </c>
      <c r="H177" s="45">
        <f t="shared" si="11"/>
        <v>0</v>
      </c>
    </row>
    <row r="178" spans="1:8" ht="28" x14ac:dyDescent="0.3">
      <c r="A178" s="40" t="s">
        <v>930</v>
      </c>
      <c r="B178" s="40" t="s">
        <v>1041</v>
      </c>
      <c r="C178" s="29" t="s">
        <v>884</v>
      </c>
      <c r="D178" s="43" t="s">
        <v>718</v>
      </c>
      <c r="E178" s="31" t="s">
        <v>884</v>
      </c>
      <c r="F178" s="32">
        <v>3500000</v>
      </c>
      <c r="G178" s="32">
        <v>3500000</v>
      </c>
      <c r="H178" s="45">
        <f t="shared" si="11"/>
        <v>0</v>
      </c>
    </row>
    <row r="179" spans="1:8" x14ac:dyDescent="0.3">
      <c r="A179" s="40" t="s">
        <v>930</v>
      </c>
      <c r="B179" s="40" t="s">
        <v>931</v>
      </c>
      <c r="C179" s="29" t="s">
        <v>884</v>
      </c>
      <c r="D179" s="43" t="s">
        <v>718</v>
      </c>
      <c r="E179" s="31" t="s">
        <v>884</v>
      </c>
      <c r="F179" s="32">
        <f>14573753+172380+149045</f>
        <v>14895178</v>
      </c>
      <c r="G179" s="32">
        <f>14573753+172380+149045</f>
        <v>14895178</v>
      </c>
      <c r="H179" s="45">
        <f t="shared" si="11"/>
        <v>0</v>
      </c>
    </row>
    <row r="180" spans="1:8" x14ac:dyDescent="0.3">
      <c r="A180" s="40" t="s">
        <v>930</v>
      </c>
      <c r="B180" s="40" t="s">
        <v>1042</v>
      </c>
      <c r="C180" s="29" t="s">
        <v>884</v>
      </c>
      <c r="D180" s="43" t="s">
        <v>718</v>
      </c>
      <c r="E180" s="31" t="s">
        <v>884</v>
      </c>
      <c r="F180" s="32">
        <v>709775.78</v>
      </c>
      <c r="G180" s="32">
        <v>709775.78</v>
      </c>
      <c r="H180" s="45">
        <f t="shared" si="11"/>
        <v>0</v>
      </c>
    </row>
    <row r="181" spans="1:8" x14ac:dyDescent="0.3">
      <c r="A181" s="40" t="s">
        <v>894</v>
      </c>
      <c r="B181" s="40" t="s">
        <v>895</v>
      </c>
      <c r="C181" s="29" t="s">
        <v>884</v>
      </c>
      <c r="D181" s="43" t="s">
        <v>718</v>
      </c>
      <c r="E181" s="31" t="s">
        <v>884</v>
      </c>
      <c r="F181" s="32">
        <f>5011.4+2000000</f>
        <v>2005011.4</v>
      </c>
      <c r="G181" s="32">
        <f>5011.4+2000000</f>
        <v>2005011.4</v>
      </c>
      <c r="H181" s="45">
        <f t="shared" si="11"/>
        <v>0</v>
      </c>
    </row>
    <row r="182" spans="1:8" x14ac:dyDescent="0.3">
      <c r="A182" s="40" t="s">
        <v>894</v>
      </c>
      <c r="B182" s="40" t="s">
        <v>901</v>
      </c>
      <c r="C182" s="29" t="s">
        <v>884</v>
      </c>
      <c r="D182" s="43" t="s">
        <v>718</v>
      </c>
      <c r="E182" s="31" t="s">
        <v>884</v>
      </c>
      <c r="F182" s="32">
        <v>103813749.56</v>
      </c>
      <c r="G182" s="32">
        <v>103813749.56</v>
      </c>
      <c r="H182" s="45">
        <f t="shared" si="11"/>
        <v>0</v>
      </c>
    </row>
    <row r="183" spans="1:8" x14ac:dyDescent="0.3">
      <c r="A183" s="40" t="s">
        <v>894</v>
      </c>
      <c r="B183" s="40" t="s">
        <v>897</v>
      </c>
      <c r="C183" s="29" t="s">
        <v>884</v>
      </c>
      <c r="D183" s="43" t="s">
        <v>718</v>
      </c>
      <c r="E183" s="31" t="s">
        <v>884</v>
      </c>
      <c r="F183" s="32">
        <v>6585291.4500000002</v>
      </c>
      <c r="G183" s="32">
        <v>6585291.4500000002</v>
      </c>
      <c r="H183" s="45">
        <f t="shared" si="11"/>
        <v>0</v>
      </c>
    </row>
    <row r="184" spans="1:8" x14ac:dyDescent="0.3">
      <c r="A184" s="40" t="s">
        <v>894</v>
      </c>
      <c r="B184" s="40" t="s">
        <v>1043</v>
      </c>
      <c r="C184" s="29" t="s">
        <v>884</v>
      </c>
      <c r="D184" s="43" t="s">
        <v>718</v>
      </c>
      <c r="E184" s="31" t="s">
        <v>884</v>
      </c>
      <c r="F184" s="32">
        <f>26933130+19885955</f>
        <v>46819085</v>
      </c>
      <c r="G184" s="32">
        <v>27154159</v>
      </c>
      <c r="H184" s="45">
        <f t="shared" si="11"/>
        <v>19664926</v>
      </c>
    </row>
    <row r="185" spans="1:8" x14ac:dyDescent="0.3">
      <c r="A185" s="40" t="s">
        <v>894</v>
      </c>
      <c r="B185" s="40" t="s">
        <v>899</v>
      </c>
      <c r="C185" s="29" t="s">
        <v>884</v>
      </c>
      <c r="D185" s="43" t="s">
        <v>718</v>
      </c>
      <c r="E185" s="31" t="s">
        <v>884</v>
      </c>
      <c r="F185" s="32">
        <v>327600000</v>
      </c>
      <c r="G185" s="32">
        <v>325192386</v>
      </c>
      <c r="H185" s="45">
        <f t="shared" si="11"/>
        <v>2407614</v>
      </c>
    </row>
    <row r="186" spans="1:8" ht="28" x14ac:dyDescent="0.3">
      <c r="A186" s="40" t="s">
        <v>1044</v>
      </c>
      <c r="B186" s="40" t="s">
        <v>1040</v>
      </c>
      <c r="C186" s="29" t="s">
        <v>884</v>
      </c>
      <c r="D186" s="43" t="s">
        <v>718</v>
      </c>
      <c r="E186" s="31" t="s">
        <v>884</v>
      </c>
      <c r="F186" s="32">
        <f>80655.3+742.17+73479.87</f>
        <v>154877.34</v>
      </c>
      <c r="G186" s="32">
        <f>80655.3+742.17+73479.87</f>
        <v>154877.34</v>
      </c>
      <c r="H186" s="45">
        <f t="shared" si="11"/>
        <v>0</v>
      </c>
    </row>
    <row r="187" spans="1:8" ht="28" x14ac:dyDescent="0.3">
      <c r="A187" s="40" t="s">
        <v>1044</v>
      </c>
      <c r="B187" s="40" t="s">
        <v>1045</v>
      </c>
      <c r="C187" s="29" t="s">
        <v>884</v>
      </c>
      <c r="D187" s="43" t="s">
        <v>718</v>
      </c>
      <c r="E187" s="31" t="s">
        <v>884</v>
      </c>
      <c r="F187" s="32">
        <v>5003153.18</v>
      </c>
      <c r="G187" s="32">
        <v>5003153.18</v>
      </c>
      <c r="H187" s="45">
        <f t="shared" si="11"/>
        <v>0</v>
      </c>
    </row>
    <row r="188" spans="1:8" x14ac:dyDescent="0.3">
      <c r="A188" s="40" t="s">
        <v>1044</v>
      </c>
      <c r="B188" s="40" t="s">
        <v>1010</v>
      </c>
      <c r="C188" s="29" t="s">
        <v>884</v>
      </c>
      <c r="D188" s="43" t="s">
        <v>718</v>
      </c>
      <c r="E188" s="31" t="s">
        <v>884</v>
      </c>
      <c r="F188" s="32">
        <f>9134824.82+46200000+77779818+104938000+500400+2619850+462665.38+15168000+169868.51+2300000+3000000+12245400+10000000+550000</f>
        <v>285068826.70999998</v>
      </c>
      <c r="G188" s="32">
        <v>281731207</v>
      </c>
      <c r="H188" s="45">
        <f t="shared" si="11"/>
        <v>3337619.7099999785</v>
      </c>
    </row>
    <row r="189" spans="1:8" x14ac:dyDescent="0.3">
      <c r="A189" s="40" t="s">
        <v>1044</v>
      </c>
      <c r="B189" s="40" t="s">
        <v>978</v>
      </c>
      <c r="C189" s="29" t="s">
        <v>884</v>
      </c>
      <c r="D189" s="43" t="s">
        <v>718</v>
      </c>
      <c r="E189" s="31" t="s">
        <v>884</v>
      </c>
      <c r="F189" s="32">
        <f>9838400.65+13000000</f>
        <v>22838400.649999999</v>
      </c>
      <c r="G189" s="32">
        <f>9838400.65+13000000</f>
        <v>22838400.649999999</v>
      </c>
      <c r="H189" s="45">
        <f t="shared" si="11"/>
        <v>0</v>
      </c>
    </row>
    <row r="190" spans="1:8" x14ac:dyDescent="0.3">
      <c r="A190" s="40" t="s">
        <v>1044</v>
      </c>
      <c r="B190" s="40" t="s">
        <v>987</v>
      </c>
      <c r="C190" s="29" t="s">
        <v>884</v>
      </c>
      <c r="D190" s="43" t="s">
        <v>718</v>
      </c>
      <c r="E190" s="31" t="s">
        <v>884</v>
      </c>
      <c r="F190" s="32">
        <v>16444460</v>
      </c>
      <c r="G190" s="32">
        <v>16444460</v>
      </c>
      <c r="H190" s="45">
        <f t="shared" si="11"/>
        <v>0</v>
      </c>
    </row>
    <row r="191" spans="1:8" x14ac:dyDescent="0.3">
      <c r="A191" s="33" t="s">
        <v>1046</v>
      </c>
      <c r="B191" s="40" t="s">
        <v>1046</v>
      </c>
      <c r="C191" s="29" t="s">
        <v>884</v>
      </c>
      <c r="D191" s="43" t="s">
        <v>718</v>
      </c>
      <c r="E191" s="31" t="s">
        <v>884</v>
      </c>
      <c r="F191" s="32">
        <v>3378778.55</v>
      </c>
      <c r="G191" s="32">
        <v>3378778.55</v>
      </c>
      <c r="H191" s="45">
        <f t="shared" si="11"/>
        <v>0</v>
      </c>
    </row>
    <row r="192" spans="1:8" x14ac:dyDescent="0.3">
      <c r="A192" s="40" t="s">
        <v>1047</v>
      </c>
      <c r="B192" s="40" t="s">
        <v>1048</v>
      </c>
      <c r="C192" s="29" t="s">
        <v>884</v>
      </c>
      <c r="D192" s="43" t="s">
        <v>718</v>
      </c>
      <c r="E192" s="31" t="s">
        <v>884</v>
      </c>
      <c r="F192" s="32">
        <v>93492849.719999999</v>
      </c>
      <c r="G192" s="32">
        <v>93492849.719999999</v>
      </c>
      <c r="H192" s="45">
        <f t="shared" si="11"/>
        <v>0</v>
      </c>
    </row>
    <row r="193" spans="1:8" x14ac:dyDescent="0.3">
      <c r="A193" s="40" t="s">
        <v>1047</v>
      </c>
      <c r="B193" s="40" t="s">
        <v>1049</v>
      </c>
      <c r="C193" s="29" t="s">
        <v>884</v>
      </c>
      <c r="D193" s="43" t="s">
        <v>718</v>
      </c>
      <c r="E193" s="31" t="s">
        <v>884</v>
      </c>
      <c r="F193" s="32">
        <v>24088141.539999999</v>
      </c>
      <c r="G193" s="32">
        <v>24088141.539999999</v>
      </c>
      <c r="H193" s="45">
        <f t="shared" si="11"/>
        <v>0</v>
      </c>
    </row>
    <row r="194" spans="1:8" x14ac:dyDescent="0.3">
      <c r="A194" s="40" t="s">
        <v>1047</v>
      </c>
      <c r="B194" s="40" t="s">
        <v>1050</v>
      </c>
      <c r="C194" s="29" t="s">
        <v>884</v>
      </c>
      <c r="D194" s="43" t="s">
        <v>718</v>
      </c>
      <c r="E194" s="31" t="s">
        <v>884</v>
      </c>
      <c r="F194" s="32">
        <v>87620287.5</v>
      </c>
      <c r="G194" s="32">
        <v>87620287.5</v>
      </c>
      <c r="H194" s="45">
        <f t="shared" si="11"/>
        <v>0</v>
      </c>
    </row>
    <row r="195" spans="1:8" x14ac:dyDescent="0.3">
      <c r="A195" s="40" t="s">
        <v>1032</v>
      </c>
      <c r="B195" s="40" t="s">
        <v>1051</v>
      </c>
      <c r="C195" s="29" t="s">
        <v>884</v>
      </c>
      <c r="D195" s="43" t="s">
        <v>718</v>
      </c>
      <c r="E195" s="31" t="s">
        <v>884</v>
      </c>
      <c r="F195" s="32">
        <v>20056683</v>
      </c>
      <c r="G195" s="32">
        <f>15259745+4796937.64</f>
        <v>20056682.640000001</v>
      </c>
      <c r="H195" s="45">
        <f t="shared" si="11"/>
        <v>0.35999999940395355</v>
      </c>
    </row>
    <row r="196" spans="1:8" x14ac:dyDescent="0.3">
      <c r="A196" s="40" t="s">
        <v>1032</v>
      </c>
      <c r="B196" s="40" t="s">
        <v>1052</v>
      </c>
      <c r="C196" s="29" t="s">
        <v>884</v>
      </c>
      <c r="D196" s="43" t="s">
        <v>718</v>
      </c>
      <c r="E196" s="31" t="s">
        <v>884</v>
      </c>
      <c r="F196" s="32">
        <v>371603.53</v>
      </c>
      <c r="G196" s="32">
        <v>371603.53</v>
      </c>
      <c r="H196" s="45">
        <f t="shared" si="11"/>
        <v>0</v>
      </c>
    </row>
    <row r="197" spans="1:8" x14ac:dyDescent="0.3">
      <c r="A197" s="40" t="s">
        <v>1032</v>
      </c>
      <c r="B197" s="40" t="s">
        <v>231</v>
      </c>
      <c r="C197" s="29" t="s">
        <v>884</v>
      </c>
      <c r="D197" s="43" t="s">
        <v>718</v>
      </c>
      <c r="E197" s="31" t="s">
        <v>884</v>
      </c>
      <c r="F197" s="32">
        <v>306101733</v>
      </c>
      <c r="G197" s="32">
        <v>306016215</v>
      </c>
      <c r="H197" s="45">
        <f t="shared" si="11"/>
        <v>85518</v>
      </c>
    </row>
    <row r="198" spans="1:8" x14ac:dyDescent="0.3">
      <c r="A198" s="40" t="s">
        <v>1053</v>
      </c>
      <c r="B198" s="40" t="s">
        <v>1053</v>
      </c>
      <c r="C198" s="29" t="s">
        <v>884</v>
      </c>
      <c r="D198" s="43" t="s">
        <v>718</v>
      </c>
      <c r="E198" s="31" t="s">
        <v>884</v>
      </c>
      <c r="F198" s="32">
        <f>1355003.81+1282911.22+156643.56</f>
        <v>2794558.5900000003</v>
      </c>
      <c r="G198" s="32">
        <f>1355003.81+1282911.22+156643.56</f>
        <v>2794558.5900000003</v>
      </c>
      <c r="H198" s="45">
        <f t="shared" si="11"/>
        <v>0</v>
      </c>
    </row>
    <row r="199" spans="1:8" x14ac:dyDescent="0.3">
      <c r="A199" s="40" t="s">
        <v>1054</v>
      </c>
      <c r="B199" s="40" t="s">
        <v>1051</v>
      </c>
      <c r="C199" s="29" t="s">
        <v>884</v>
      </c>
      <c r="D199" s="43" t="s">
        <v>718</v>
      </c>
      <c r="E199" s="31" t="s">
        <v>884</v>
      </c>
      <c r="F199" s="32">
        <v>568200</v>
      </c>
      <c r="G199" s="32">
        <v>568200</v>
      </c>
      <c r="H199" s="45">
        <f t="shared" si="11"/>
        <v>0</v>
      </c>
    </row>
    <row r="200" spans="1:8" x14ac:dyDescent="0.3">
      <c r="A200" s="40" t="s">
        <v>937</v>
      </c>
      <c r="B200" s="40" t="s">
        <v>1055</v>
      </c>
      <c r="C200" s="29" t="s">
        <v>884</v>
      </c>
      <c r="D200" s="43" t="s">
        <v>718</v>
      </c>
      <c r="E200" s="31" t="s">
        <v>884</v>
      </c>
      <c r="F200" s="32">
        <v>2063494.3</v>
      </c>
      <c r="G200" s="32">
        <v>2063494.3</v>
      </c>
      <c r="H200" s="45">
        <f t="shared" si="11"/>
        <v>0</v>
      </c>
    </row>
    <row r="201" spans="1:8" x14ac:dyDescent="0.3">
      <c r="A201" s="40" t="s">
        <v>937</v>
      </c>
      <c r="B201" s="40" t="s">
        <v>1056</v>
      </c>
      <c r="C201" s="29" t="s">
        <v>884</v>
      </c>
      <c r="D201" s="43" t="s">
        <v>718</v>
      </c>
      <c r="E201" s="31" t="s">
        <v>884</v>
      </c>
      <c r="F201" s="32">
        <v>2902229</v>
      </c>
      <c r="G201" s="32">
        <v>2902229</v>
      </c>
      <c r="H201" s="45">
        <f t="shared" si="11"/>
        <v>0</v>
      </c>
    </row>
    <row r="202" spans="1:8" x14ac:dyDescent="0.3">
      <c r="A202" s="40" t="s">
        <v>937</v>
      </c>
      <c r="B202" s="40" t="s">
        <v>1057</v>
      </c>
      <c r="C202" s="29" t="s">
        <v>884</v>
      </c>
      <c r="D202" s="43" t="s">
        <v>718</v>
      </c>
      <c r="E202" s="31" t="s">
        <v>884</v>
      </c>
      <c r="F202" s="32">
        <v>1173400</v>
      </c>
      <c r="G202" s="32">
        <v>1173400</v>
      </c>
      <c r="H202" s="45">
        <f t="shared" si="11"/>
        <v>0</v>
      </c>
    </row>
    <row r="203" spans="1:8" x14ac:dyDescent="0.3">
      <c r="A203" s="40" t="s">
        <v>937</v>
      </c>
      <c r="B203" s="40" t="s">
        <v>1058</v>
      </c>
      <c r="C203" s="29" t="s">
        <v>884</v>
      </c>
      <c r="D203" s="43" t="s">
        <v>718</v>
      </c>
      <c r="E203" s="31" t="s">
        <v>884</v>
      </c>
      <c r="F203" s="32">
        <v>1771800</v>
      </c>
      <c r="G203" s="32">
        <v>1771800</v>
      </c>
      <c r="H203" s="45">
        <f t="shared" si="11"/>
        <v>0</v>
      </c>
    </row>
    <row r="204" spans="1:8" x14ac:dyDescent="0.3">
      <c r="A204" s="40" t="s">
        <v>937</v>
      </c>
      <c r="B204" s="40" t="s">
        <v>1059</v>
      </c>
      <c r="C204" s="29" t="s">
        <v>884</v>
      </c>
      <c r="D204" s="43" t="s">
        <v>718</v>
      </c>
      <c r="E204" s="31" t="s">
        <v>884</v>
      </c>
      <c r="F204" s="32">
        <v>2022400</v>
      </c>
      <c r="G204" s="32">
        <v>2022400</v>
      </c>
      <c r="H204" s="45">
        <f t="shared" si="11"/>
        <v>0</v>
      </c>
    </row>
    <row r="205" spans="1:8" x14ac:dyDescent="0.3">
      <c r="A205" s="40" t="s">
        <v>937</v>
      </c>
      <c r="B205" s="40" t="s">
        <v>1060</v>
      </c>
      <c r="C205" s="29" t="s">
        <v>884</v>
      </c>
      <c r="D205" s="43" t="s">
        <v>718</v>
      </c>
      <c r="E205" s="31" t="s">
        <v>884</v>
      </c>
      <c r="F205" s="32">
        <v>2415000</v>
      </c>
      <c r="G205" s="32">
        <v>2415000</v>
      </c>
      <c r="H205" s="45">
        <f t="shared" si="11"/>
        <v>0</v>
      </c>
    </row>
    <row r="206" spans="1:8" x14ac:dyDescent="0.3">
      <c r="A206" s="40" t="s">
        <v>937</v>
      </c>
      <c r="B206" s="40" t="s">
        <v>1061</v>
      </c>
      <c r="C206" s="29" t="s">
        <v>884</v>
      </c>
      <c r="D206" s="43" t="s">
        <v>718</v>
      </c>
      <c r="E206" s="31" t="s">
        <v>884</v>
      </c>
      <c r="F206" s="32">
        <v>12260000</v>
      </c>
      <c r="G206" s="32">
        <v>12260000</v>
      </c>
      <c r="H206" s="45">
        <f t="shared" si="11"/>
        <v>0</v>
      </c>
    </row>
    <row r="207" spans="1:8" x14ac:dyDescent="0.3">
      <c r="A207" s="40" t="s">
        <v>937</v>
      </c>
      <c r="B207" s="40" t="s">
        <v>1062</v>
      </c>
      <c r="C207" s="29" t="s">
        <v>884</v>
      </c>
      <c r="D207" s="43" t="s">
        <v>718</v>
      </c>
      <c r="E207" s="31" t="s">
        <v>884</v>
      </c>
      <c r="F207" s="32">
        <v>5873000</v>
      </c>
      <c r="G207" s="32">
        <v>5873000</v>
      </c>
      <c r="H207" s="45">
        <f t="shared" si="11"/>
        <v>0</v>
      </c>
    </row>
    <row r="208" spans="1:8" x14ac:dyDescent="0.3">
      <c r="A208" s="40" t="s">
        <v>937</v>
      </c>
      <c r="B208" s="40" t="s">
        <v>1063</v>
      </c>
      <c r="C208" s="29" t="s">
        <v>884</v>
      </c>
      <c r="D208" s="43" t="s">
        <v>718</v>
      </c>
      <c r="E208" s="31" t="s">
        <v>884</v>
      </c>
      <c r="F208" s="32">
        <v>3390800</v>
      </c>
      <c r="G208" s="32">
        <v>3390800</v>
      </c>
      <c r="H208" s="45">
        <f t="shared" si="11"/>
        <v>0</v>
      </c>
    </row>
    <row r="209" spans="1:13" x14ac:dyDescent="0.3">
      <c r="A209" s="40" t="s">
        <v>937</v>
      </c>
      <c r="B209" s="40" t="s">
        <v>1064</v>
      </c>
      <c r="C209" s="29" t="s">
        <v>884</v>
      </c>
      <c r="D209" s="43" t="s">
        <v>718</v>
      </c>
      <c r="E209" s="31" t="s">
        <v>884</v>
      </c>
      <c r="F209" s="32">
        <v>8069800</v>
      </c>
      <c r="G209" s="32">
        <v>8069800</v>
      </c>
      <c r="H209" s="45">
        <f t="shared" ref="H209:H227" si="12">F209-G209</f>
        <v>0</v>
      </c>
    </row>
    <row r="210" spans="1:13" x14ac:dyDescent="0.3">
      <c r="A210" s="40" t="s">
        <v>1065</v>
      </c>
      <c r="B210" s="40" t="s">
        <v>1051</v>
      </c>
      <c r="C210" s="29" t="s">
        <v>884</v>
      </c>
      <c r="D210" s="43" t="s">
        <v>718</v>
      </c>
      <c r="E210" s="31" t="s">
        <v>884</v>
      </c>
      <c r="F210" s="32">
        <v>36027201</v>
      </c>
      <c r="G210" s="32">
        <v>36027201</v>
      </c>
      <c r="H210" s="45">
        <f t="shared" si="12"/>
        <v>0</v>
      </c>
    </row>
    <row r="211" spans="1:13" x14ac:dyDescent="0.3">
      <c r="A211" s="40" t="s">
        <v>1065</v>
      </c>
      <c r="B211" s="40" t="s">
        <v>1066</v>
      </c>
      <c r="C211" s="29" t="s">
        <v>884</v>
      </c>
      <c r="D211" s="43" t="s">
        <v>718</v>
      </c>
      <c r="E211" s="31" t="s">
        <v>884</v>
      </c>
      <c r="F211" s="32">
        <f>372128.92+183387.91</f>
        <v>555516.82999999996</v>
      </c>
      <c r="G211" s="32">
        <f>372128.92+183387.91</f>
        <v>555516.82999999996</v>
      </c>
      <c r="H211" s="45">
        <f t="shared" si="12"/>
        <v>0</v>
      </c>
    </row>
    <row r="212" spans="1:13" x14ac:dyDescent="0.3">
      <c r="A212" s="40" t="s">
        <v>1067</v>
      </c>
      <c r="B212" s="40" t="s">
        <v>389</v>
      </c>
      <c r="C212" s="29" t="s">
        <v>884</v>
      </c>
      <c r="D212" s="43" t="s">
        <v>718</v>
      </c>
      <c r="E212" s="31" t="s">
        <v>884</v>
      </c>
      <c r="F212" s="32">
        <v>49470.3</v>
      </c>
      <c r="G212" s="32">
        <v>49470.3</v>
      </c>
      <c r="H212" s="45">
        <f t="shared" si="12"/>
        <v>0</v>
      </c>
    </row>
    <row r="213" spans="1:13" x14ac:dyDescent="0.3">
      <c r="A213" s="40" t="s">
        <v>1067</v>
      </c>
      <c r="B213" s="40" t="s">
        <v>546</v>
      </c>
      <c r="C213" s="29" t="s">
        <v>884</v>
      </c>
      <c r="D213" s="43" t="s">
        <v>718</v>
      </c>
      <c r="E213" s="31" t="s">
        <v>884</v>
      </c>
      <c r="F213" s="32">
        <v>4414</v>
      </c>
      <c r="G213" s="32">
        <v>4414</v>
      </c>
      <c r="H213" s="45">
        <f t="shared" si="12"/>
        <v>0</v>
      </c>
    </row>
    <row r="214" spans="1:13" x14ac:dyDescent="0.3">
      <c r="A214" s="40" t="s">
        <v>1067</v>
      </c>
      <c r="B214" s="40" t="s">
        <v>1068</v>
      </c>
      <c r="C214" s="29" t="s">
        <v>884</v>
      </c>
      <c r="D214" s="43" t="s">
        <v>718</v>
      </c>
      <c r="E214" s="31" t="s">
        <v>884</v>
      </c>
      <c r="F214" s="32">
        <v>1159719.3700000001</v>
      </c>
      <c r="G214" s="32">
        <v>1159719.3700000001</v>
      </c>
      <c r="H214" s="45">
        <f t="shared" si="12"/>
        <v>0</v>
      </c>
    </row>
    <row r="215" spans="1:13" x14ac:dyDescent="0.3">
      <c r="A215" s="40" t="s">
        <v>1067</v>
      </c>
      <c r="B215" s="40" t="s">
        <v>1051</v>
      </c>
      <c r="C215" s="29" t="s">
        <v>884</v>
      </c>
      <c r="D215" s="43" t="s">
        <v>718</v>
      </c>
      <c r="E215" s="31" t="s">
        <v>884</v>
      </c>
      <c r="F215" s="32">
        <v>5000000</v>
      </c>
      <c r="G215" s="32">
        <v>5000000</v>
      </c>
      <c r="H215" s="45">
        <f t="shared" si="12"/>
        <v>0</v>
      </c>
    </row>
    <row r="216" spans="1:13" x14ac:dyDescent="0.3">
      <c r="A216" s="40" t="s">
        <v>919</v>
      </c>
      <c r="B216" s="40" t="s">
        <v>931</v>
      </c>
      <c r="C216" s="29" t="s">
        <v>884</v>
      </c>
      <c r="D216" s="43" t="s">
        <v>718</v>
      </c>
      <c r="E216" s="31" t="s">
        <v>884</v>
      </c>
      <c r="F216" s="32">
        <v>18355.439999999999</v>
      </c>
      <c r="G216" s="32">
        <v>18355.439999999999</v>
      </c>
      <c r="H216" s="45">
        <f t="shared" si="12"/>
        <v>0</v>
      </c>
    </row>
    <row r="217" spans="1:13" x14ac:dyDescent="0.3">
      <c r="A217" s="40" t="s">
        <v>919</v>
      </c>
      <c r="B217" s="40" t="s">
        <v>920</v>
      </c>
      <c r="C217" s="29" t="s">
        <v>884</v>
      </c>
      <c r="D217" s="43" t="s">
        <v>718</v>
      </c>
      <c r="E217" s="31" t="s">
        <v>884</v>
      </c>
      <c r="F217" s="32">
        <v>622.5</v>
      </c>
      <c r="G217" s="32">
        <v>622.5</v>
      </c>
      <c r="H217" s="45">
        <f t="shared" si="12"/>
        <v>0</v>
      </c>
    </row>
    <row r="218" spans="1:13" x14ac:dyDescent="0.3">
      <c r="A218" s="40" t="s">
        <v>919</v>
      </c>
      <c r="B218" s="40" t="s">
        <v>922</v>
      </c>
      <c r="C218" s="29" t="s">
        <v>884</v>
      </c>
      <c r="D218" s="43" t="s">
        <v>718</v>
      </c>
      <c r="E218" s="31" t="s">
        <v>884</v>
      </c>
      <c r="F218" s="32">
        <v>368026.22</v>
      </c>
      <c r="G218" s="32">
        <v>368026.22</v>
      </c>
      <c r="H218" s="45">
        <f t="shared" si="12"/>
        <v>0</v>
      </c>
    </row>
    <row r="219" spans="1:13" x14ac:dyDescent="0.3">
      <c r="A219" s="40" t="s">
        <v>919</v>
      </c>
      <c r="B219" s="40" t="s">
        <v>1069</v>
      </c>
      <c r="C219" s="29" t="s">
        <v>884</v>
      </c>
      <c r="D219" s="43" t="s">
        <v>718</v>
      </c>
      <c r="E219" s="31" t="s">
        <v>884</v>
      </c>
      <c r="F219" s="32">
        <v>460.7</v>
      </c>
      <c r="G219" s="32">
        <v>460.7</v>
      </c>
      <c r="H219" s="45">
        <f t="shared" si="12"/>
        <v>0</v>
      </c>
    </row>
    <row r="220" spans="1:13" x14ac:dyDescent="0.3">
      <c r="A220" s="40" t="s">
        <v>894</v>
      </c>
      <c r="B220" s="40" t="s">
        <v>1084</v>
      </c>
      <c r="C220" s="29" t="s">
        <v>1073</v>
      </c>
      <c r="D220" s="43" t="s">
        <v>721</v>
      </c>
      <c r="E220" s="31" t="s">
        <v>1095</v>
      </c>
      <c r="F220" s="32">
        <v>250000000</v>
      </c>
      <c r="G220" s="32">
        <v>18970</v>
      </c>
      <c r="H220" s="45">
        <f t="shared" si="12"/>
        <v>249981030</v>
      </c>
      <c r="I220" s="46" t="s">
        <v>1086</v>
      </c>
      <c r="J220" s="46" t="s">
        <v>1072</v>
      </c>
      <c r="K220" s="47" t="s">
        <v>1087</v>
      </c>
      <c r="L220" s="47" t="s">
        <v>228</v>
      </c>
      <c r="M220" s="47" t="s">
        <v>1089</v>
      </c>
    </row>
    <row r="221" spans="1:13" x14ac:dyDescent="0.3">
      <c r="A221" s="40" t="s">
        <v>894</v>
      </c>
      <c r="B221" s="40" t="s">
        <v>1084</v>
      </c>
      <c r="C221" s="29" t="s">
        <v>1073</v>
      </c>
      <c r="D221" s="43" t="s">
        <v>721</v>
      </c>
      <c r="E221" s="31" t="s">
        <v>1085</v>
      </c>
      <c r="F221" s="32">
        <v>300000000</v>
      </c>
      <c r="H221" s="45">
        <f t="shared" si="12"/>
        <v>300000000</v>
      </c>
      <c r="I221" s="46" t="s">
        <v>1086</v>
      </c>
      <c r="J221" s="46" t="s">
        <v>1072</v>
      </c>
      <c r="K221" s="47" t="s">
        <v>1088</v>
      </c>
      <c r="L221" s="47" t="s">
        <v>228</v>
      </c>
      <c r="M221" s="47" t="s">
        <v>1090</v>
      </c>
    </row>
    <row r="222" spans="1:13" x14ac:dyDescent="0.3">
      <c r="A222" s="40" t="s">
        <v>1032</v>
      </c>
      <c r="B222" s="40" t="s">
        <v>231</v>
      </c>
      <c r="C222" s="29" t="s">
        <v>1073</v>
      </c>
      <c r="D222" s="43" t="s">
        <v>721</v>
      </c>
      <c r="E222" s="31" t="s">
        <v>1081</v>
      </c>
      <c r="F222" s="32">
        <v>505731673.91000003</v>
      </c>
      <c r="G222" s="32">
        <f>'By Dept by Object by Program'!I600</f>
        <v>325.98</v>
      </c>
      <c r="H222" s="45">
        <f t="shared" si="12"/>
        <v>505731347.93000001</v>
      </c>
      <c r="I222" s="46" t="s">
        <v>230</v>
      </c>
      <c r="J222" s="46" t="s">
        <v>1072</v>
      </c>
      <c r="K222" s="47" t="s">
        <v>1072</v>
      </c>
      <c r="L222" s="47" t="s">
        <v>44</v>
      </c>
      <c r="M222" s="47" t="s">
        <v>900</v>
      </c>
    </row>
    <row r="223" spans="1:13" x14ac:dyDescent="0.3">
      <c r="A223" s="40" t="s">
        <v>1047</v>
      </c>
      <c r="B223" s="40" t="s">
        <v>1050</v>
      </c>
      <c r="C223" s="29" t="s">
        <v>1073</v>
      </c>
      <c r="D223" s="43" t="s">
        <v>721</v>
      </c>
      <c r="E223" s="31" t="s">
        <v>1082</v>
      </c>
      <c r="F223" s="32">
        <v>5934200</v>
      </c>
      <c r="G223" s="32">
        <v>1062110</v>
      </c>
      <c r="H223" s="45">
        <f t="shared" si="12"/>
        <v>4872090</v>
      </c>
      <c r="I223" s="46" t="s">
        <v>418</v>
      </c>
      <c r="J223" s="46" t="s">
        <v>1072</v>
      </c>
      <c r="K223" s="47" t="s">
        <v>1072</v>
      </c>
      <c r="L223" s="47" t="s">
        <v>120</v>
      </c>
      <c r="M223" s="47" t="s">
        <v>900</v>
      </c>
    </row>
    <row r="224" spans="1:13" ht="23" x14ac:dyDescent="0.3">
      <c r="A224" s="40" t="s">
        <v>1047</v>
      </c>
      <c r="B224" s="40" t="s">
        <v>1050</v>
      </c>
      <c r="C224" s="29" t="s">
        <v>1073</v>
      </c>
      <c r="D224" s="43" t="s">
        <v>721</v>
      </c>
      <c r="E224" s="31" t="s">
        <v>1091</v>
      </c>
      <c r="F224" s="32">
        <v>35326800</v>
      </c>
      <c r="G224" s="32">
        <v>13190792</v>
      </c>
      <c r="H224" s="45">
        <f t="shared" si="12"/>
        <v>22136008</v>
      </c>
      <c r="I224" s="46" t="s">
        <v>418</v>
      </c>
      <c r="J224" s="46" t="s">
        <v>1072</v>
      </c>
      <c r="K224" s="47" t="s">
        <v>1072</v>
      </c>
      <c r="L224" s="47" t="s">
        <v>120</v>
      </c>
      <c r="M224" s="47" t="s">
        <v>900</v>
      </c>
    </row>
    <row r="225" spans="1:13" ht="23" x14ac:dyDescent="0.3">
      <c r="A225" s="40" t="s">
        <v>1047</v>
      </c>
      <c r="B225" s="40" t="s">
        <v>1049</v>
      </c>
      <c r="C225" s="29" t="s">
        <v>1073</v>
      </c>
      <c r="D225" s="43" t="s">
        <v>721</v>
      </c>
      <c r="E225" s="31" t="s">
        <v>1091</v>
      </c>
      <c r="F225" s="32">
        <v>1333000</v>
      </c>
      <c r="H225" s="45">
        <f t="shared" si="12"/>
        <v>1333000</v>
      </c>
      <c r="I225" s="46" t="s">
        <v>415</v>
      </c>
      <c r="J225" s="46" t="s">
        <v>1072</v>
      </c>
      <c r="K225" s="47" t="s">
        <v>1072</v>
      </c>
      <c r="L225" s="47" t="s">
        <v>228</v>
      </c>
      <c r="M225" s="47" t="s">
        <v>900</v>
      </c>
    </row>
    <row r="226" spans="1:13" ht="23" x14ac:dyDescent="0.3">
      <c r="A226" s="40" t="s">
        <v>1044</v>
      </c>
      <c r="B226" s="40" t="s">
        <v>978</v>
      </c>
      <c r="C226" s="29" t="s">
        <v>1073</v>
      </c>
      <c r="D226" s="43" t="s">
        <v>721</v>
      </c>
      <c r="E226" s="31" t="s">
        <v>1091</v>
      </c>
      <c r="F226" s="32">
        <v>340200</v>
      </c>
      <c r="G226" s="32">
        <v>231295</v>
      </c>
      <c r="H226" s="45">
        <f t="shared" si="12"/>
        <v>108905</v>
      </c>
      <c r="I226" s="46" t="s">
        <v>652</v>
      </c>
      <c r="J226" s="46" t="s">
        <v>1072</v>
      </c>
      <c r="K226" s="47" t="s">
        <v>1072</v>
      </c>
      <c r="L226" s="47" t="s">
        <v>120</v>
      </c>
      <c r="M226" s="47" t="s">
        <v>900</v>
      </c>
    </row>
    <row r="227" spans="1:13" x14ac:dyDescent="0.3">
      <c r="A227" s="40" t="s">
        <v>1044</v>
      </c>
      <c r="B227" s="40" t="s">
        <v>961</v>
      </c>
      <c r="C227" s="29" t="s">
        <v>1073</v>
      </c>
      <c r="D227" s="43" t="s">
        <v>721</v>
      </c>
      <c r="E227" s="31" t="s">
        <v>1083</v>
      </c>
      <c r="F227" s="32">
        <v>69268300</v>
      </c>
      <c r="G227" s="32">
        <v>4351400</v>
      </c>
      <c r="H227" s="45">
        <f t="shared" si="12"/>
        <v>64916900</v>
      </c>
      <c r="I227" s="46" t="s">
        <v>559</v>
      </c>
      <c r="J227" s="46" t="s">
        <v>1072</v>
      </c>
      <c r="K227" s="47" t="s">
        <v>1092</v>
      </c>
      <c r="L227" s="47" t="s">
        <v>120</v>
      </c>
      <c r="M227" s="47" t="s">
        <v>900</v>
      </c>
    </row>
    <row r="228" spans="1:13" x14ac:dyDescent="0.3">
      <c r="D228" s="43"/>
      <c r="I228" s="46" t="s">
        <v>559</v>
      </c>
      <c r="J228" s="46" t="s">
        <v>1072</v>
      </c>
      <c r="K228" s="47" t="s">
        <v>1078</v>
      </c>
      <c r="L228" s="47" t="s">
        <v>120</v>
      </c>
      <c r="M228" s="47" t="s">
        <v>900</v>
      </c>
    </row>
    <row r="229" spans="1:13" x14ac:dyDescent="0.3">
      <c r="D229" s="43"/>
      <c r="I229" s="46" t="s">
        <v>559</v>
      </c>
      <c r="J229" s="46" t="s">
        <v>1072</v>
      </c>
      <c r="K229" s="47" t="s">
        <v>1093</v>
      </c>
      <c r="L229" s="47" t="s">
        <v>120</v>
      </c>
      <c r="M229" s="47" t="s">
        <v>900</v>
      </c>
    </row>
    <row r="230" spans="1:13" x14ac:dyDescent="0.3">
      <c r="D230" s="43"/>
      <c r="I230" s="46" t="s">
        <v>559</v>
      </c>
      <c r="J230" s="46" t="s">
        <v>1072</v>
      </c>
      <c r="K230" s="47" t="s">
        <v>1094</v>
      </c>
      <c r="L230" s="47" t="s">
        <v>120</v>
      </c>
      <c r="M230" s="47" t="s">
        <v>900</v>
      </c>
    </row>
    <row r="231" spans="1:13" x14ac:dyDescent="0.3">
      <c r="D231" s="43"/>
    </row>
    <row r="232" spans="1:13" x14ac:dyDescent="0.3">
      <c r="D232" s="43"/>
    </row>
    <row r="233" spans="1:13" x14ac:dyDescent="0.3">
      <c r="D233" s="43"/>
    </row>
    <row r="234" spans="1:13" x14ac:dyDescent="0.3">
      <c r="D234" s="43"/>
    </row>
    <row r="235" spans="1:13" x14ac:dyDescent="0.3">
      <c r="D235" s="43"/>
    </row>
    <row r="236" spans="1:13" x14ac:dyDescent="0.3">
      <c r="D236" s="43"/>
    </row>
  </sheetData>
  <mergeCells count="1">
    <mergeCell ref="I1:M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80"/>
  <sheetViews>
    <sheetView topLeftCell="A15" zoomScale="80" zoomScaleNormal="80" workbookViewId="0">
      <selection activeCell="D1977" sqref="D1977"/>
    </sheetView>
  </sheetViews>
  <sheetFormatPr defaultRowHeight="12.5" x14ac:dyDescent="0.25"/>
  <cols>
    <col min="1" max="1" width="6.54296875" customWidth="1"/>
    <col min="2" max="2" width="14" customWidth="1"/>
    <col min="3" max="3" width="8" customWidth="1"/>
    <col min="4" max="4" width="31.6328125" customWidth="1"/>
    <col min="5" max="6" width="10.7265625" customWidth="1"/>
    <col min="7" max="8" width="15.08984375" customWidth="1"/>
    <col min="9" max="9" width="16.36328125" customWidth="1"/>
    <col min="10" max="10" width="14.90625" customWidth="1"/>
    <col min="11" max="11" width="4.6328125" customWidth="1"/>
    <col min="12" max="12" width="11.26953125" bestFit="1" customWidth="1"/>
  </cols>
  <sheetData>
    <row r="1" spans="1:10" s="1" customFormat="1" ht="45.25" customHeight="1" thickBot="1" x14ac:dyDescent="0.3">
      <c r="A1" s="2" t="s">
        <v>0</v>
      </c>
      <c r="B1" s="2" t="s">
        <v>1</v>
      </c>
      <c r="C1" s="2" t="s">
        <v>2</v>
      </c>
      <c r="D1" s="2" t="s">
        <v>3</v>
      </c>
      <c r="E1" s="2" t="s">
        <v>4</v>
      </c>
      <c r="F1" s="2" t="s">
        <v>5</v>
      </c>
      <c r="G1" s="2" t="s">
        <v>6</v>
      </c>
      <c r="H1" s="2" t="s">
        <v>7</v>
      </c>
      <c r="I1" s="2" t="s">
        <v>8</v>
      </c>
      <c r="J1" s="2" t="s">
        <v>1097</v>
      </c>
    </row>
    <row r="2" spans="1:10" s="1" customFormat="1" ht="19.75" customHeight="1" thickTop="1" x14ac:dyDescent="0.25">
      <c r="A2" s="3" t="s">
        <v>9</v>
      </c>
      <c r="B2" s="3" t="s">
        <v>10</v>
      </c>
      <c r="C2" s="4" t="s">
        <v>11</v>
      </c>
      <c r="D2" s="5" t="s">
        <v>12</v>
      </c>
      <c r="E2" s="5" t="s">
        <v>13</v>
      </c>
      <c r="F2" s="6" t="s">
        <v>14</v>
      </c>
      <c r="G2" s="4" t="s">
        <v>15</v>
      </c>
      <c r="H2" s="5" t="s">
        <v>16</v>
      </c>
      <c r="I2" s="7">
        <v>1355003.81</v>
      </c>
      <c r="J2" s="7"/>
    </row>
    <row r="3" spans="1:10" s="1" customFormat="1" ht="19.75" customHeight="1" x14ac:dyDescent="0.25">
      <c r="A3" s="8"/>
      <c r="B3" s="8"/>
      <c r="C3" s="9"/>
      <c r="D3" s="9"/>
      <c r="E3" s="10" t="s">
        <v>13</v>
      </c>
      <c r="F3" s="10" t="s">
        <v>14</v>
      </c>
      <c r="G3" s="11" t="s">
        <v>15</v>
      </c>
      <c r="H3" s="10" t="s">
        <v>16</v>
      </c>
      <c r="I3" s="12">
        <v>1355003.81</v>
      </c>
      <c r="J3" s="12"/>
    </row>
    <row r="4" spans="1:10" s="1" customFormat="1" ht="19.75" customHeight="1" x14ac:dyDescent="0.25">
      <c r="A4" s="13" t="s">
        <v>9</v>
      </c>
      <c r="B4" s="14"/>
      <c r="C4" s="9"/>
      <c r="D4" s="9"/>
      <c r="E4" s="9"/>
      <c r="F4" s="9"/>
      <c r="G4" s="9"/>
      <c r="H4" s="10" t="s">
        <v>17</v>
      </c>
      <c r="I4" s="12">
        <v>1355003.81</v>
      </c>
      <c r="J4" s="12"/>
    </row>
    <row r="5" spans="1:10" s="1" customFormat="1" ht="11.15" customHeight="1" x14ac:dyDescent="0.25">
      <c r="A5" s="15"/>
      <c r="B5" s="16"/>
      <c r="C5" s="15"/>
      <c r="D5" s="16"/>
      <c r="E5" s="15"/>
      <c r="F5" s="15"/>
      <c r="G5" s="15"/>
      <c r="H5" s="15"/>
      <c r="I5" s="15"/>
      <c r="J5" s="15"/>
    </row>
    <row r="6" spans="1:10" s="1" customFormat="1" ht="19.75" customHeight="1" x14ac:dyDescent="0.25">
      <c r="A6" s="17" t="s">
        <v>18</v>
      </c>
      <c r="B6" s="17" t="s">
        <v>19</v>
      </c>
      <c r="C6" s="18" t="s">
        <v>11</v>
      </c>
      <c r="D6" s="19" t="s">
        <v>12</v>
      </c>
      <c r="E6" s="19" t="s">
        <v>13</v>
      </c>
      <c r="F6" s="20" t="s">
        <v>13</v>
      </c>
      <c r="G6" s="18" t="s">
        <v>15</v>
      </c>
      <c r="H6" s="19" t="s">
        <v>16</v>
      </c>
      <c r="I6" s="21">
        <v>834435.54</v>
      </c>
      <c r="J6" s="21"/>
    </row>
    <row r="7" spans="1:10" s="1" customFormat="1" ht="19.75" customHeight="1" x14ac:dyDescent="0.25">
      <c r="A7" s="8"/>
      <c r="B7" s="8"/>
      <c r="C7" s="9"/>
      <c r="D7" s="9"/>
      <c r="E7" s="10" t="s">
        <v>13</v>
      </c>
      <c r="F7" s="10" t="s">
        <v>13</v>
      </c>
      <c r="G7" s="11" t="s">
        <v>15</v>
      </c>
      <c r="H7" s="10" t="s">
        <v>16</v>
      </c>
      <c r="I7" s="12">
        <v>834435.54</v>
      </c>
      <c r="J7" s="12"/>
    </row>
    <row r="8" spans="1:10" s="1" customFormat="1" ht="19.75" customHeight="1" x14ac:dyDescent="0.25">
      <c r="A8" s="22"/>
      <c r="B8" s="3" t="s">
        <v>19</v>
      </c>
      <c r="C8" s="4" t="s">
        <v>11</v>
      </c>
      <c r="D8" s="5" t="s">
        <v>12</v>
      </c>
      <c r="E8" s="5" t="s">
        <v>13</v>
      </c>
      <c r="F8" s="6" t="s">
        <v>14</v>
      </c>
      <c r="G8" s="4" t="s">
        <v>15</v>
      </c>
      <c r="H8" s="5" t="s">
        <v>16</v>
      </c>
      <c r="I8" s="7">
        <v>156643.56</v>
      </c>
      <c r="J8" s="7"/>
    </row>
    <row r="9" spans="1:10" s="1" customFormat="1" ht="19.75" customHeight="1" x14ac:dyDescent="0.25">
      <c r="A9" s="8"/>
      <c r="B9" s="8"/>
      <c r="C9" s="9"/>
      <c r="D9" s="9"/>
      <c r="E9" s="10" t="s">
        <v>13</v>
      </c>
      <c r="F9" s="10" t="s">
        <v>14</v>
      </c>
      <c r="G9" s="11" t="s">
        <v>15</v>
      </c>
      <c r="H9" s="10" t="s">
        <v>16</v>
      </c>
      <c r="I9" s="12">
        <v>156643.56</v>
      </c>
      <c r="J9" s="12"/>
    </row>
    <row r="10" spans="1:10" s="1" customFormat="1" ht="19.75" customHeight="1" x14ac:dyDescent="0.25">
      <c r="A10" s="13" t="s">
        <v>18</v>
      </c>
      <c r="B10" s="14"/>
      <c r="C10" s="9"/>
      <c r="D10" s="9"/>
      <c r="E10" s="9"/>
      <c r="F10" s="9"/>
      <c r="G10" s="9"/>
      <c r="H10" s="10" t="s">
        <v>20</v>
      </c>
      <c r="I10" s="12">
        <v>991079.1</v>
      </c>
      <c r="J10" s="12"/>
    </row>
    <row r="11" spans="1:10" s="1" customFormat="1" ht="11.15" customHeight="1" x14ac:dyDescent="0.25">
      <c r="A11" s="15"/>
      <c r="B11" s="16"/>
      <c r="C11" s="15"/>
      <c r="D11" s="16"/>
      <c r="E11" s="15"/>
      <c r="F11" s="15"/>
      <c r="G11" s="15"/>
      <c r="H11" s="15"/>
      <c r="I11" s="15"/>
      <c r="J11" s="15"/>
    </row>
    <row r="12" spans="1:10" s="1" customFormat="1" ht="19.75" customHeight="1" x14ac:dyDescent="0.25">
      <c r="A12" s="17" t="s">
        <v>21</v>
      </c>
      <c r="B12" s="17" t="s">
        <v>22</v>
      </c>
      <c r="C12" s="18" t="s">
        <v>23</v>
      </c>
      <c r="D12" s="19" t="s">
        <v>24</v>
      </c>
      <c r="E12" s="19" t="s">
        <v>13</v>
      </c>
      <c r="F12" s="20" t="s">
        <v>13</v>
      </c>
      <c r="G12" s="18" t="s">
        <v>15</v>
      </c>
      <c r="H12" s="19" t="s">
        <v>16</v>
      </c>
      <c r="I12" s="21">
        <v>3335637.74</v>
      </c>
      <c r="J12" s="21"/>
    </row>
    <row r="13" spans="1:10" s="1" customFormat="1" ht="19.75" customHeight="1" x14ac:dyDescent="0.25">
      <c r="A13" s="22"/>
      <c r="B13" s="3" t="s">
        <v>22</v>
      </c>
      <c r="C13" s="4" t="s">
        <v>25</v>
      </c>
      <c r="D13" s="5" t="s">
        <v>26</v>
      </c>
      <c r="E13" s="5" t="s">
        <v>13</v>
      </c>
      <c r="F13" s="23"/>
      <c r="G13" s="4" t="s">
        <v>15</v>
      </c>
      <c r="H13" s="5" t="s">
        <v>16</v>
      </c>
      <c r="I13" s="7">
        <v>43140.81</v>
      </c>
      <c r="J13" s="7"/>
    </row>
    <row r="14" spans="1:10" s="1" customFormat="1" ht="19.75" customHeight="1" x14ac:dyDescent="0.25">
      <c r="A14" s="8"/>
      <c r="B14" s="8"/>
      <c r="C14" s="9"/>
      <c r="D14" s="9"/>
      <c r="E14" s="10" t="s">
        <v>13</v>
      </c>
      <c r="F14" s="10" t="s">
        <v>13</v>
      </c>
      <c r="G14" s="11" t="s">
        <v>15</v>
      </c>
      <c r="H14" s="10" t="s">
        <v>16</v>
      </c>
      <c r="I14" s="12">
        <v>3378778.55</v>
      </c>
      <c r="J14" s="12"/>
    </row>
    <row r="15" spans="1:10" s="1" customFormat="1" ht="19.75" customHeight="1" x14ac:dyDescent="0.25">
      <c r="A15" s="13" t="s">
        <v>21</v>
      </c>
      <c r="B15" s="14"/>
      <c r="C15" s="9"/>
      <c r="D15" s="9"/>
      <c r="E15" s="9"/>
      <c r="F15" s="9"/>
      <c r="G15" s="9"/>
      <c r="H15" s="10" t="s">
        <v>27</v>
      </c>
      <c r="I15" s="12">
        <v>3378778.55</v>
      </c>
      <c r="J15" s="12"/>
    </row>
    <row r="16" spans="1:10" s="1" customFormat="1" ht="11.15" customHeight="1" x14ac:dyDescent="0.25">
      <c r="A16" s="15"/>
      <c r="B16" s="16"/>
      <c r="C16" s="15"/>
      <c r="D16" s="16"/>
      <c r="E16" s="15"/>
      <c r="F16" s="15"/>
      <c r="G16" s="15"/>
      <c r="H16" s="15"/>
      <c r="I16" s="15"/>
      <c r="J16" s="15"/>
    </row>
    <row r="17" spans="1:10" s="1" customFormat="1" ht="19.75" customHeight="1" x14ac:dyDescent="0.25">
      <c r="A17" s="17" t="s">
        <v>28</v>
      </c>
      <c r="B17" s="17" t="s">
        <v>29</v>
      </c>
      <c r="C17" s="18" t="s">
        <v>30</v>
      </c>
      <c r="D17" s="19" t="s">
        <v>31</v>
      </c>
      <c r="E17" s="19" t="s">
        <v>13</v>
      </c>
      <c r="F17" s="20" t="s">
        <v>13</v>
      </c>
      <c r="G17" s="18" t="s">
        <v>15</v>
      </c>
      <c r="H17" s="19" t="s">
        <v>16</v>
      </c>
      <c r="I17" s="21">
        <v>302.89</v>
      </c>
      <c r="J17" s="21"/>
    </row>
    <row r="18" spans="1:10" s="1" customFormat="1" ht="19.75" customHeight="1" x14ac:dyDescent="0.25">
      <c r="A18" s="22"/>
      <c r="B18" s="3" t="s">
        <v>29</v>
      </c>
      <c r="C18" s="4" t="s">
        <v>32</v>
      </c>
      <c r="D18" s="5" t="s">
        <v>33</v>
      </c>
      <c r="E18" s="5" t="s">
        <v>13</v>
      </c>
      <c r="F18" s="23"/>
      <c r="G18" s="4" t="s">
        <v>15</v>
      </c>
      <c r="H18" s="5" t="s">
        <v>16</v>
      </c>
      <c r="I18" s="7">
        <v>22.01</v>
      </c>
      <c r="J18" s="7"/>
    </row>
    <row r="19" spans="1:10" s="1" customFormat="1" ht="19.75" customHeight="1" x14ac:dyDescent="0.25">
      <c r="A19" s="24"/>
      <c r="B19" s="17" t="s">
        <v>29</v>
      </c>
      <c r="C19" s="18" t="s">
        <v>34</v>
      </c>
      <c r="D19" s="19" t="s">
        <v>35</v>
      </c>
      <c r="E19" s="19" t="s">
        <v>13</v>
      </c>
      <c r="F19" s="25"/>
      <c r="G19" s="18" t="s">
        <v>15</v>
      </c>
      <c r="H19" s="19" t="s">
        <v>16</v>
      </c>
      <c r="I19" s="21">
        <v>240.06</v>
      </c>
      <c r="J19" s="21"/>
    </row>
    <row r="20" spans="1:10" s="1" customFormat="1" ht="19.75" customHeight="1" x14ac:dyDescent="0.25">
      <c r="A20" s="22"/>
      <c r="B20" s="3" t="s">
        <v>29</v>
      </c>
      <c r="C20" s="4" t="s">
        <v>36</v>
      </c>
      <c r="D20" s="5" t="s">
        <v>37</v>
      </c>
      <c r="E20" s="5" t="s">
        <v>13</v>
      </c>
      <c r="F20" s="23"/>
      <c r="G20" s="4" t="s">
        <v>15</v>
      </c>
      <c r="H20" s="5" t="s">
        <v>16</v>
      </c>
      <c r="I20" s="7">
        <v>91.39</v>
      </c>
      <c r="J20" s="7"/>
    </row>
    <row r="21" spans="1:10" s="1" customFormat="1" ht="19.75" customHeight="1" x14ac:dyDescent="0.25">
      <c r="A21" s="24"/>
      <c r="B21" s="17" t="s">
        <v>29</v>
      </c>
      <c r="C21" s="18" t="s">
        <v>38</v>
      </c>
      <c r="D21" s="19" t="s">
        <v>39</v>
      </c>
      <c r="E21" s="19" t="s">
        <v>13</v>
      </c>
      <c r="F21" s="25"/>
      <c r="G21" s="18" t="s">
        <v>15</v>
      </c>
      <c r="H21" s="19" t="s">
        <v>16</v>
      </c>
      <c r="I21" s="21">
        <v>0.14000000000000001</v>
      </c>
      <c r="J21" s="21"/>
    </row>
    <row r="22" spans="1:10" s="1" customFormat="1" ht="19.75" customHeight="1" x14ac:dyDescent="0.25">
      <c r="A22" s="22"/>
      <c r="B22" s="3" t="s">
        <v>29</v>
      </c>
      <c r="C22" s="4" t="s">
        <v>11</v>
      </c>
      <c r="D22" s="5" t="s">
        <v>12</v>
      </c>
      <c r="E22" s="5" t="s">
        <v>13</v>
      </c>
      <c r="F22" s="23"/>
      <c r="G22" s="4" t="s">
        <v>15</v>
      </c>
      <c r="H22" s="5" t="s">
        <v>16</v>
      </c>
      <c r="I22" s="7">
        <v>4354.91</v>
      </c>
      <c r="J22" s="7"/>
    </row>
    <row r="23" spans="1:10" s="1" customFormat="1" ht="19.75" customHeight="1" x14ac:dyDescent="0.25">
      <c r="A23" s="8"/>
      <c r="B23" s="8"/>
      <c r="C23" s="9"/>
      <c r="D23" s="9"/>
      <c r="E23" s="10" t="s">
        <v>13</v>
      </c>
      <c r="F23" s="10" t="s">
        <v>13</v>
      </c>
      <c r="G23" s="11" t="s">
        <v>15</v>
      </c>
      <c r="H23" s="10" t="s">
        <v>16</v>
      </c>
      <c r="I23" s="12">
        <v>5011.3999999999996</v>
      </c>
      <c r="J23" s="12"/>
    </row>
    <row r="24" spans="1:10" s="1" customFormat="1" ht="19.75" customHeight="1" x14ac:dyDescent="0.25">
      <c r="A24" s="24"/>
      <c r="B24" s="17" t="s">
        <v>29</v>
      </c>
      <c r="C24" s="18" t="s">
        <v>40</v>
      </c>
      <c r="D24" s="19" t="s">
        <v>41</v>
      </c>
      <c r="E24" s="19" t="s">
        <v>42</v>
      </c>
      <c r="F24" s="20" t="s">
        <v>42</v>
      </c>
      <c r="G24" s="18" t="s">
        <v>15</v>
      </c>
      <c r="H24" s="19" t="s">
        <v>43</v>
      </c>
      <c r="I24" s="21">
        <v>2340835</v>
      </c>
      <c r="J24" s="21"/>
    </row>
    <row r="25" spans="1:10" s="1" customFormat="1" ht="19.75" customHeight="1" x14ac:dyDescent="0.25">
      <c r="A25" s="22"/>
      <c r="B25" s="3" t="s">
        <v>29</v>
      </c>
      <c r="C25" s="4" t="s">
        <v>40</v>
      </c>
      <c r="D25" s="5" t="s">
        <v>41</v>
      </c>
      <c r="E25" s="5" t="s">
        <v>42</v>
      </c>
      <c r="F25" s="23"/>
      <c r="G25" s="4" t="s">
        <v>44</v>
      </c>
      <c r="H25" s="5" t="s">
        <v>43</v>
      </c>
      <c r="I25" s="7">
        <v>47638</v>
      </c>
      <c r="J25" s="7"/>
    </row>
    <row r="26" spans="1:10" s="1" customFormat="1" ht="19.75" customHeight="1" x14ac:dyDescent="0.25">
      <c r="A26" s="8"/>
      <c r="B26" s="8"/>
      <c r="C26" s="9"/>
      <c r="D26" s="9"/>
      <c r="E26" s="10" t="s">
        <v>42</v>
      </c>
      <c r="F26" s="10" t="s">
        <v>42</v>
      </c>
      <c r="G26" s="11" t="s">
        <v>45</v>
      </c>
      <c r="H26" s="10" t="s">
        <v>43</v>
      </c>
      <c r="I26" s="12">
        <v>2388473</v>
      </c>
      <c r="J26" s="12"/>
    </row>
    <row r="27" spans="1:10" s="1" customFormat="1" ht="19.75" customHeight="1" x14ac:dyDescent="0.25">
      <c r="A27" s="24"/>
      <c r="B27" s="17" t="s">
        <v>29</v>
      </c>
      <c r="C27" s="18" t="s">
        <v>40</v>
      </c>
      <c r="D27" s="19" t="s">
        <v>41</v>
      </c>
      <c r="E27" s="19" t="s">
        <v>46</v>
      </c>
      <c r="F27" s="20" t="s">
        <v>46</v>
      </c>
      <c r="G27" s="18" t="s">
        <v>15</v>
      </c>
      <c r="H27" s="19" t="s">
        <v>43</v>
      </c>
      <c r="I27" s="21">
        <v>1560556</v>
      </c>
      <c r="J27" s="21"/>
    </row>
    <row r="28" spans="1:10" s="1" customFormat="1" ht="19.75" customHeight="1" x14ac:dyDescent="0.25">
      <c r="A28" s="22"/>
      <c r="B28" s="3" t="s">
        <v>29</v>
      </c>
      <c r="C28" s="4" t="s">
        <v>40</v>
      </c>
      <c r="D28" s="5" t="s">
        <v>41</v>
      </c>
      <c r="E28" s="5" t="s">
        <v>46</v>
      </c>
      <c r="F28" s="23"/>
      <c r="G28" s="4" t="s">
        <v>44</v>
      </c>
      <c r="H28" s="5" t="s">
        <v>43</v>
      </c>
      <c r="I28" s="7">
        <v>23116</v>
      </c>
      <c r="J28" s="7"/>
    </row>
    <row r="29" spans="1:10" s="1" customFormat="1" ht="19.75" customHeight="1" x14ac:dyDescent="0.25">
      <c r="A29" s="8"/>
      <c r="B29" s="8"/>
      <c r="C29" s="9"/>
      <c r="D29" s="9"/>
      <c r="E29" s="10" t="s">
        <v>46</v>
      </c>
      <c r="F29" s="10" t="s">
        <v>46</v>
      </c>
      <c r="G29" s="11" t="s">
        <v>45</v>
      </c>
      <c r="H29" s="10" t="s">
        <v>43</v>
      </c>
      <c r="I29" s="12">
        <v>1583672</v>
      </c>
      <c r="J29" s="12"/>
    </row>
    <row r="30" spans="1:10" s="1" customFormat="1" ht="19.75" customHeight="1" x14ac:dyDescent="0.25">
      <c r="A30" s="24"/>
      <c r="B30" s="17" t="s">
        <v>29</v>
      </c>
      <c r="C30" s="18" t="s">
        <v>40</v>
      </c>
      <c r="D30" s="19" t="s">
        <v>41</v>
      </c>
      <c r="E30" s="19" t="s">
        <v>47</v>
      </c>
      <c r="F30" s="20" t="s">
        <v>47</v>
      </c>
      <c r="G30" s="18" t="s">
        <v>44</v>
      </c>
      <c r="H30" s="19" t="s">
        <v>43</v>
      </c>
      <c r="I30" s="21">
        <v>1179962</v>
      </c>
      <c r="J30" s="21"/>
    </row>
    <row r="31" spans="1:10" s="1" customFormat="1" ht="19.75" customHeight="1" x14ac:dyDescent="0.25">
      <c r="A31" s="8"/>
      <c r="B31" s="8"/>
      <c r="C31" s="9"/>
      <c r="D31" s="9"/>
      <c r="E31" s="10" t="s">
        <v>47</v>
      </c>
      <c r="F31" s="10" t="s">
        <v>47</v>
      </c>
      <c r="G31" s="11" t="s">
        <v>44</v>
      </c>
      <c r="H31" s="10" t="s">
        <v>43</v>
      </c>
      <c r="I31" s="12">
        <v>1179962</v>
      </c>
      <c r="J31" s="12"/>
    </row>
    <row r="32" spans="1:10" s="1" customFormat="1" ht="19.75" customHeight="1" x14ac:dyDescent="0.25">
      <c r="A32" s="13" t="s">
        <v>28</v>
      </c>
      <c r="B32" s="14"/>
      <c r="C32" s="9"/>
      <c r="D32" s="9"/>
      <c r="E32" s="9"/>
      <c r="F32" s="9"/>
      <c r="G32" s="9"/>
      <c r="H32" s="10" t="s">
        <v>48</v>
      </c>
      <c r="I32" s="12">
        <v>5157118.4000000004</v>
      </c>
      <c r="J32" s="12"/>
    </row>
    <row r="33" spans="1:10" s="1" customFormat="1" ht="11.15" customHeight="1" x14ac:dyDescent="0.25">
      <c r="A33" s="15"/>
      <c r="B33" s="16"/>
      <c r="C33" s="15"/>
      <c r="D33" s="16"/>
      <c r="E33" s="15"/>
      <c r="F33" s="15"/>
      <c r="G33" s="15"/>
      <c r="H33" s="15"/>
      <c r="I33" s="15"/>
      <c r="J33" s="15"/>
    </row>
    <row r="34" spans="1:10" s="1" customFormat="1" ht="19.75" customHeight="1" x14ac:dyDescent="0.25">
      <c r="A34" s="3" t="s">
        <v>49</v>
      </c>
      <c r="B34" s="3" t="s">
        <v>50</v>
      </c>
      <c r="C34" s="4" t="s">
        <v>30</v>
      </c>
      <c r="D34" s="5" t="s">
        <v>31</v>
      </c>
      <c r="E34" s="5" t="s">
        <v>51</v>
      </c>
      <c r="F34" s="6" t="s">
        <v>52</v>
      </c>
      <c r="G34" s="4" t="s">
        <v>15</v>
      </c>
      <c r="H34" s="5" t="s">
        <v>16</v>
      </c>
      <c r="I34" s="7">
        <v>-4.7293724492192301E-11</v>
      </c>
      <c r="J34" s="7"/>
    </row>
    <row r="35" spans="1:10" s="1" customFormat="1" ht="19.75" customHeight="1" x14ac:dyDescent="0.25">
      <c r="A35" s="24"/>
      <c r="B35" s="17" t="s">
        <v>50</v>
      </c>
      <c r="C35" s="18" t="s">
        <v>32</v>
      </c>
      <c r="D35" s="19" t="s">
        <v>33</v>
      </c>
      <c r="E35" s="19" t="s">
        <v>51</v>
      </c>
      <c r="F35" s="25"/>
      <c r="G35" s="18" t="s">
        <v>15</v>
      </c>
      <c r="H35" s="19" t="s">
        <v>16</v>
      </c>
      <c r="I35" s="21">
        <v>44595.38</v>
      </c>
      <c r="J35" s="21">
        <v>144.86000000000001</v>
      </c>
    </row>
    <row r="36" spans="1:10" s="1" customFormat="1" ht="19.75" customHeight="1" x14ac:dyDescent="0.25">
      <c r="A36" s="22"/>
      <c r="B36" s="3" t="s">
        <v>50</v>
      </c>
      <c r="C36" s="4" t="s">
        <v>34</v>
      </c>
      <c r="D36" s="5" t="s">
        <v>35</v>
      </c>
      <c r="E36" s="5" t="s">
        <v>51</v>
      </c>
      <c r="F36" s="23"/>
      <c r="G36" s="4" t="s">
        <v>15</v>
      </c>
      <c r="H36" s="5" t="s">
        <v>16</v>
      </c>
      <c r="I36" s="7">
        <v>485815.06</v>
      </c>
      <c r="J36" s="7">
        <v>-423.06</v>
      </c>
    </row>
    <row r="37" spans="1:10" s="1" customFormat="1" ht="19.75" customHeight="1" x14ac:dyDescent="0.25">
      <c r="A37" s="24"/>
      <c r="B37" s="17" t="s">
        <v>50</v>
      </c>
      <c r="C37" s="18" t="s">
        <v>36</v>
      </c>
      <c r="D37" s="19" t="s">
        <v>37</v>
      </c>
      <c r="E37" s="19" t="s">
        <v>51</v>
      </c>
      <c r="F37" s="25"/>
      <c r="G37" s="18" t="s">
        <v>15</v>
      </c>
      <c r="H37" s="19" t="s">
        <v>16</v>
      </c>
      <c r="I37" s="21">
        <v>72808.929999999993</v>
      </c>
      <c r="J37" s="21">
        <v>-105.88</v>
      </c>
    </row>
    <row r="38" spans="1:10" s="1" customFormat="1" ht="19.75" customHeight="1" x14ac:dyDescent="0.25">
      <c r="A38" s="22"/>
      <c r="B38" s="3" t="s">
        <v>50</v>
      </c>
      <c r="C38" s="4" t="s">
        <v>53</v>
      </c>
      <c r="D38" s="5" t="s">
        <v>54</v>
      </c>
      <c r="E38" s="5" t="s">
        <v>51</v>
      </c>
      <c r="F38" s="23"/>
      <c r="G38" s="4" t="s">
        <v>15</v>
      </c>
      <c r="H38" s="5" t="s">
        <v>16</v>
      </c>
      <c r="I38" s="7">
        <v>315591.46000000002</v>
      </c>
      <c r="J38" s="7"/>
    </row>
    <row r="39" spans="1:10" s="1" customFormat="1" ht="19.75" customHeight="1" x14ac:dyDescent="0.25">
      <c r="A39" s="24"/>
      <c r="B39" s="17" t="s">
        <v>50</v>
      </c>
      <c r="C39" s="18" t="s">
        <v>55</v>
      </c>
      <c r="D39" s="19" t="s">
        <v>56</v>
      </c>
      <c r="E39" s="19" t="s">
        <v>51</v>
      </c>
      <c r="F39" s="25"/>
      <c r="G39" s="18" t="s">
        <v>15</v>
      </c>
      <c r="H39" s="19" t="s">
        <v>16</v>
      </c>
      <c r="I39" s="21">
        <v>509000.63</v>
      </c>
      <c r="J39" s="21"/>
    </row>
    <row r="40" spans="1:10" s="1" customFormat="1" ht="19.75" customHeight="1" x14ac:dyDescent="0.25">
      <c r="A40" s="22"/>
      <c r="B40" s="3" t="s">
        <v>50</v>
      </c>
      <c r="C40" s="4" t="s">
        <v>57</v>
      </c>
      <c r="D40" s="5" t="s">
        <v>58</v>
      </c>
      <c r="E40" s="5" t="s">
        <v>51</v>
      </c>
      <c r="F40" s="23"/>
      <c r="G40" s="4" t="s">
        <v>15</v>
      </c>
      <c r="H40" s="5" t="s">
        <v>16</v>
      </c>
      <c r="I40" s="7">
        <v>56.47</v>
      </c>
      <c r="J40" s="7"/>
    </row>
    <row r="41" spans="1:10" s="1" customFormat="1" ht="19.75" customHeight="1" x14ac:dyDescent="0.25">
      <c r="A41" s="24"/>
      <c r="B41" s="17" t="s">
        <v>50</v>
      </c>
      <c r="C41" s="18" t="s">
        <v>59</v>
      </c>
      <c r="D41" s="19" t="s">
        <v>60</v>
      </c>
      <c r="E41" s="19" t="s">
        <v>51</v>
      </c>
      <c r="F41" s="25"/>
      <c r="G41" s="18" t="s">
        <v>15</v>
      </c>
      <c r="H41" s="19" t="s">
        <v>16</v>
      </c>
      <c r="I41" s="21">
        <v>9787.5</v>
      </c>
      <c r="J41" s="21"/>
    </row>
    <row r="42" spans="1:10" s="1" customFormat="1" ht="19.75" customHeight="1" x14ac:dyDescent="0.25">
      <c r="A42" s="22"/>
      <c r="B42" s="3" t="s">
        <v>50</v>
      </c>
      <c r="C42" s="4" t="s">
        <v>61</v>
      </c>
      <c r="D42" s="5" t="s">
        <v>62</v>
      </c>
      <c r="E42" s="5" t="s">
        <v>51</v>
      </c>
      <c r="F42" s="23"/>
      <c r="G42" s="4" t="s">
        <v>15</v>
      </c>
      <c r="H42" s="5" t="s">
        <v>16</v>
      </c>
      <c r="I42" s="7">
        <v>60.97</v>
      </c>
      <c r="J42" s="7"/>
    </row>
    <row r="43" spans="1:10" s="1" customFormat="1" ht="19.75" customHeight="1" x14ac:dyDescent="0.25">
      <c r="A43" s="24"/>
      <c r="B43" s="17" t="s">
        <v>50</v>
      </c>
      <c r="C43" s="18" t="s">
        <v>63</v>
      </c>
      <c r="D43" s="19" t="s">
        <v>64</v>
      </c>
      <c r="E43" s="19" t="s">
        <v>51</v>
      </c>
      <c r="F43" s="25"/>
      <c r="G43" s="18" t="s">
        <v>15</v>
      </c>
      <c r="H43" s="19" t="s">
        <v>16</v>
      </c>
      <c r="I43" s="21">
        <v>20324.669999999998</v>
      </c>
      <c r="J43" s="21"/>
    </row>
    <row r="44" spans="1:10" s="1" customFormat="1" ht="19.75" customHeight="1" x14ac:dyDescent="0.25">
      <c r="A44" s="22"/>
      <c r="B44" s="3" t="s">
        <v>50</v>
      </c>
      <c r="C44" s="4" t="s">
        <v>65</v>
      </c>
      <c r="D44" s="5" t="s">
        <v>66</v>
      </c>
      <c r="E44" s="5" t="s">
        <v>51</v>
      </c>
      <c r="F44" s="23"/>
      <c r="G44" s="4" t="s">
        <v>15</v>
      </c>
      <c r="H44" s="5" t="s">
        <v>16</v>
      </c>
      <c r="I44" s="7">
        <v>368677.3</v>
      </c>
      <c r="J44" s="7"/>
    </row>
    <row r="45" spans="1:10" s="1" customFormat="1" ht="19.75" customHeight="1" x14ac:dyDescent="0.25">
      <c r="A45" s="24"/>
      <c r="B45" s="17" t="s">
        <v>50</v>
      </c>
      <c r="C45" s="18" t="s">
        <v>67</v>
      </c>
      <c r="D45" s="19" t="s">
        <v>68</v>
      </c>
      <c r="E45" s="19" t="s">
        <v>51</v>
      </c>
      <c r="F45" s="25"/>
      <c r="G45" s="18" t="s">
        <v>15</v>
      </c>
      <c r="H45" s="19" t="s">
        <v>16</v>
      </c>
      <c r="I45" s="21">
        <v>1006.62</v>
      </c>
      <c r="J45" s="21"/>
    </row>
    <row r="46" spans="1:10" s="1" customFormat="1" ht="19.75" customHeight="1" x14ac:dyDescent="0.25">
      <c r="A46" s="22"/>
      <c r="B46" s="3" t="s">
        <v>50</v>
      </c>
      <c r="C46" s="4" t="s">
        <v>69</v>
      </c>
      <c r="D46" s="5" t="s">
        <v>70</v>
      </c>
      <c r="E46" s="5" t="s">
        <v>51</v>
      </c>
      <c r="F46" s="23"/>
      <c r="G46" s="4" t="s">
        <v>15</v>
      </c>
      <c r="H46" s="5" t="s">
        <v>16</v>
      </c>
      <c r="I46" s="7">
        <v>524.32000000000005</v>
      </c>
      <c r="J46" s="7"/>
    </row>
    <row r="47" spans="1:10" s="1" customFormat="1" ht="19.75" customHeight="1" x14ac:dyDescent="0.25">
      <c r="A47" s="24"/>
      <c r="B47" s="17" t="s">
        <v>50</v>
      </c>
      <c r="C47" s="18" t="s">
        <v>71</v>
      </c>
      <c r="D47" s="19" t="s">
        <v>72</v>
      </c>
      <c r="E47" s="19" t="s">
        <v>51</v>
      </c>
      <c r="F47" s="25"/>
      <c r="G47" s="18" t="s">
        <v>15</v>
      </c>
      <c r="H47" s="19" t="s">
        <v>16</v>
      </c>
      <c r="I47" s="21">
        <v>3040.8</v>
      </c>
      <c r="J47" s="21"/>
    </row>
    <row r="48" spans="1:10" s="1" customFormat="1" ht="19.75" customHeight="1" x14ac:dyDescent="0.25">
      <c r="A48" s="22"/>
      <c r="B48" s="3" t="s">
        <v>50</v>
      </c>
      <c r="C48" s="4" t="s">
        <v>73</v>
      </c>
      <c r="D48" s="5" t="s">
        <v>74</v>
      </c>
      <c r="E48" s="5" t="s">
        <v>51</v>
      </c>
      <c r="F48" s="23"/>
      <c r="G48" s="4" t="s">
        <v>15</v>
      </c>
      <c r="H48" s="5" t="s">
        <v>16</v>
      </c>
      <c r="I48" s="7">
        <v>5934.44</v>
      </c>
      <c r="J48" s="7"/>
    </row>
    <row r="49" spans="1:10" s="1" customFormat="1" ht="19.75" customHeight="1" x14ac:dyDescent="0.25">
      <c r="A49" s="24"/>
      <c r="B49" s="17" t="s">
        <v>50</v>
      </c>
      <c r="C49" s="18" t="s">
        <v>75</v>
      </c>
      <c r="D49" s="19" t="s">
        <v>76</v>
      </c>
      <c r="E49" s="19" t="s">
        <v>51</v>
      </c>
      <c r="F49" s="25"/>
      <c r="G49" s="18" t="s">
        <v>15</v>
      </c>
      <c r="H49" s="19" t="s">
        <v>16</v>
      </c>
      <c r="I49" s="21">
        <v>36859.9</v>
      </c>
      <c r="J49" s="21">
        <v>384.08</v>
      </c>
    </row>
    <row r="50" spans="1:10" s="1" customFormat="1" ht="19.75" customHeight="1" x14ac:dyDescent="0.25">
      <c r="A50" s="22"/>
      <c r="B50" s="3" t="s">
        <v>50</v>
      </c>
      <c r="C50" s="4" t="s">
        <v>77</v>
      </c>
      <c r="D50" s="5" t="s">
        <v>78</v>
      </c>
      <c r="E50" s="5" t="s">
        <v>51</v>
      </c>
      <c r="F50" s="23"/>
      <c r="G50" s="4" t="s">
        <v>15</v>
      </c>
      <c r="H50" s="5" t="s">
        <v>16</v>
      </c>
      <c r="I50" s="7">
        <v>65214.73</v>
      </c>
      <c r="J50" s="7"/>
    </row>
    <row r="51" spans="1:10" s="1" customFormat="1" ht="19.75" customHeight="1" x14ac:dyDescent="0.25">
      <c r="A51" s="24"/>
      <c r="B51" s="17" t="s">
        <v>50</v>
      </c>
      <c r="C51" s="18" t="s">
        <v>79</v>
      </c>
      <c r="D51" s="19" t="s">
        <v>80</v>
      </c>
      <c r="E51" s="19" t="s">
        <v>51</v>
      </c>
      <c r="F51" s="25"/>
      <c r="G51" s="18" t="s">
        <v>15</v>
      </c>
      <c r="H51" s="19" t="s">
        <v>16</v>
      </c>
      <c r="I51" s="21">
        <v>602000</v>
      </c>
      <c r="J51" s="21"/>
    </row>
    <row r="52" spans="1:10" s="1" customFormat="1" ht="19.75" customHeight="1" x14ac:dyDescent="0.25">
      <c r="A52" s="22"/>
      <c r="B52" s="3" t="s">
        <v>50</v>
      </c>
      <c r="C52" s="4" t="s">
        <v>81</v>
      </c>
      <c r="D52" s="5" t="s">
        <v>82</v>
      </c>
      <c r="E52" s="5" t="s">
        <v>51</v>
      </c>
      <c r="F52" s="23"/>
      <c r="G52" s="4" t="s">
        <v>15</v>
      </c>
      <c r="H52" s="5" t="s">
        <v>16</v>
      </c>
      <c r="I52" s="7">
        <v>58.51</v>
      </c>
      <c r="J52" s="7"/>
    </row>
    <row r="53" spans="1:10" s="1" customFormat="1" ht="19.75" customHeight="1" x14ac:dyDescent="0.25">
      <c r="A53" s="24"/>
      <c r="B53" s="17" t="s">
        <v>50</v>
      </c>
      <c r="C53" s="18" t="s">
        <v>83</v>
      </c>
      <c r="D53" s="19" t="s">
        <v>84</v>
      </c>
      <c r="E53" s="19" t="s">
        <v>51</v>
      </c>
      <c r="F53" s="25"/>
      <c r="G53" s="18" t="s">
        <v>15</v>
      </c>
      <c r="H53" s="19" t="s">
        <v>16</v>
      </c>
      <c r="I53" s="21">
        <v>99696.5</v>
      </c>
      <c r="J53" s="21"/>
    </row>
    <row r="54" spans="1:10" s="1" customFormat="1" ht="19.75" customHeight="1" x14ac:dyDescent="0.25">
      <c r="A54" s="22"/>
      <c r="B54" s="3" t="s">
        <v>50</v>
      </c>
      <c r="C54" s="4" t="s">
        <v>85</v>
      </c>
      <c r="D54" s="5" t="s">
        <v>86</v>
      </c>
      <c r="E54" s="5" t="s">
        <v>51</v>
      </c>
      <c r="F54" s="23"/>
      <c r="G54" s="4" t="s">
        <v>15</v>
      </c>
      <c r="H54" s="5" t="s">
        <v>16</v>
      </c>
      <c r="I54" s="7">
        <v>18479</v>
      </c>
      <c r="J54" s="7"/>
    </row>
    <row r="55" spans="1:10" s="1" customFormat="1" ht="19.75" customHeight="1" x14ac:dyDescent="0.25">
      <c r="A55" s="24"/>
      <c r="B55" s="17" t="s">
        <v>50</v>
      </c>
      <c r="C55" s="18" t="s">
        <v>87</v>
      </c>
      <c r="D55" s="19" t="s">
        <v>88</v>
      </c>
      <c r="E55" s="19" t="s">
        <v>51</v>
      </c>
      <c r="F55" s="25"/>
      <c r="G55" s="18" t="s">
        <v>15</v>
      </c>
      <c r="H55" s="19" t="s">
        <v>16</v>
      </c>
      <c r="I55" s="21">
        <v>119.9</v>
      </c>
      <c r="J55" s="21"/>
    </row>
    <row r="56" spans="1:10" s="1" customFormat="1" ht="19.75" customHeight="1" x14ac:dyDescent="0.25">
      <c r="A56" s="22"/>
      <c r="B56" s="3" t="s">
        <v>50</v>
      </c>
      <c r="C56" s="4" t="s">
        <v>89</v>
      </c>
      <c r="D56" s="5" t="s">
        <v>90</v>
      </c>
      <c r="E56" s="5" t="s">
        <v>51</v>
      </c>
      <c r="F56" s="23"/>
      <c r="G56" s="4" t="s">
        <v>15</v>
      </c>
      <c r="H56" s="5" t="s">
        <v>16</v>
      </c>
      <c r="I56" s="7">
        <v>798</v>
      </c>
      <c r="J56" s="7"/>
    </row>
    <row r="57" spans="1:10" s="1" customFormat="1" ht="19.75" customHeight="1" x14ac:dyDescent="0.25">
      <c r="A57" s="8"/>
      <c r="B57" s="8"/>
      <c r="C57" s="9"/>
      <c r="D57" s="9"/>
      <c r="E57" s="10" t="s">
        <v>51</v>
      </c>
      <c r="F57" s="10" t="s">
        <v>52</v>
      </c>
      <c r="G57" s="11" t="s">
        <v>15</v>
      </c>
      <c r="H57" s="10" t="s">
        <v>16</v>
      </c>
      <c r="I57" s="12">
        <v>2660451.09</v>
      </c>
      <c r="J57" s="12">
        <v>5.6843418860808002E-14</v>
      </c>
    </row>
    <row r="58" spans="1:10" s="1" customFormat="1" ht="19.75" customHeight="1" x14ac:dyDescent="0.25">
      <c r="A58" s="24"/>
      <c r="B58" s="17" t="s">
        <v>50</v>
      </c>
      <c r="C58" s="18" t="s">
        <v>53</v>
      </c>
      <c r="D58" s="19" t="s">
        <v>54</v>
      </c>
      <c r="E58" s="19" t="s">
        <v>51</v>
      </c>
      <c r="F58" s="20" t="s">
        <v>91</v>
      </c>
      <c r="G58" s="18" t="s">
        <v>15</v>
      </c>
      <c r="H58" s="19" t="s">
        <v>16</v>
      </c>
      <c r="I58" s="21">
        <v>30245</v>
      </c>
      <c r="J58" s="21"/>
    </row>
    <row r="59" spans="1:10" s="1" customFormat="1" ht="19.75" customHeight="1" x14ac:dyDescent="0.25">
      <c r="A59" s="22"/>
      <c r="B59" s="3" t="s">
        <v>50</v>
      </c>
      <c r="C59" s="4" t="s">
        <v>55</v>
      </c>
      <c r="D59" s="5" t="s">
        <v>56</v>
      </c>
      <c r="E59" s="5" t="s">
        <v>51</v>
      </c>
      <c r="F59" s="23"/>
      <c r="G59" s="4" t="s">
        <v>15</v>
      </c>
      <c r="H59" s="5" t="s">
        <v>16</v>
      </c>
      <c r="I59" s="7">
        <v>109600.1</v>
      </c>
      <c r="J59" s="7"/>
    </row>
    <row r="60" spans="1:10" s="1" customFormat="1" ht="19.75" customHeight="1" x14ac:dyDescent="0.25">
      <c r="A60" s="24"/>
      <c r="B60" s="17" t="s">
        <v>50</v>
      </c>
      <c r="C60" s="18" t="s">
        <v>92</v>
      </c>
      <c r="D60" s="19" t="s">
        <v>93</v>
      </c>
      <c r="E60" s="19" t="s">
        <v>51</v>
      </c>
      <c r="F60" s="25"/>
      <c r="G60" s="18" t="s">
        <v>15</v>
      </c>
      <c r="H60" s="19" t="s">
        <v>16</v>
      </c>
      <c r="I60" s="21">
        <v>240.34</v>
      </c>
      <c r="J60" s="21"/>
    </row>
    <row r="61" spans="1:10" s="1" customFormat="1" ht="19.75" customHeight="1" x14ac:dyDescent="0.25">
      <c r="A61" s="22"/>
      <c r="B61" s="3" t="s">
        <v>50</v>
      </c>
      <c r="C61" s="4" t="s">
        <v>94</v>
      </c>
      <c r="D61" s="5" t="s">
        <v>95</v>
      </c>
      <c r="E61" s="5" t="s">
        <v>51</v>
      </c>
      <c r="F61" s="23"/>
      <c r="G61" s="4" t="s">
        <v>15</v>
      </c>
      <c r="H61" s="5" t="s">
        <v>16</v>
      </c>
      <c r="I61" s="7">
        <v>179.27</v>
      </c>
      <c r="J61" s="7"/>
    </row>
    <row r="62" spans="1:10" s="1" customFormat="1" ht="19.75" customHeight="1" x14ac:dyDescent="0.25">
      <c r="A62" s="24"/>
      <c r="B62" s="17" t="s">
        <v>50</v>
      </c>
      <c r="C62" s="18" t="s">
        <v>61</v>
      </c>
      <c r="D62" s="19" t="s">
        <v>62</v>
      </c>
      <c r="E62" s="19" t="s">
        <v>51</v>
      </c>
      <c r="F62" s="25"/>
      <c r="G62" s="18" t="s">
        <v>15</v>
      </c>
      <c r="H62" s="19" t="s">
        <v>16</v>
      </c>
      <c r="I62" s="21">
        <v>359.65</v>
      </c>
      <c r="J62" s="21"/>
    </row>
    <row r="63" spans="1:10" s="1" customFormat="1" ht="19.75" customHeight="1" x14ac:dyDescent="0.25">
      <c r="A63" s="22"/>
      <c r="B63" s="3" t="s">
        <v>50</v>
      </c>
      <c r="C63" s="4" t="s">
        <v>96</v>
      </c>
      <c r="D63" s="5" t="s">
        <v>97</v>
      </c>
      <c r="E63" s="5" t="s">
        <v>51</v>
      </c>
      <c r="F63" s="23"/>
      <c r="G63" s="4" t="s">
        <v>15</v>
      </c>
      <c r="H63" s="5" t="s">
        <v>16</v>
      </c>
      <c r="I63" s="7">
        <v>427.2</v>
      </c>
      <c r="J63" s="7"/>
    </row>
    <row r="64" spans="1:10" s="1" customFormat="1" ht="19.75" customHeight="1" x14ac:dyDescent="0.25">
      <c r="A64" s="24"/>
      <c r="B64" s="17" t="s">
        <v>50</v>
      </c>
      <c r="C64" s="18" t="s">
        <v>63</v>
      </c>
      <c r="D64" s="19" t="s">
        <v>64</v>
      </c>
      <c r="E64" s="19" t="s">
        <v>51</v>
      </c>
      <c r="F64" s="25"/>
      <c r="G64" s="18" t="s">
        <v>15</v>
      </c>
      <c r="H64" s="19" t="s">
        <v>16</v>
      </c>
      <c r="I64" s="21">
        <v>11977.41</v>
      </c>
      <c r="J64" s="21"/>
    </row>
    <row r="65" spans="1:10" s="1" customFormat="1" ht="19.75" customHeight="1" x14ac:dyDescent="0.25">
      <c r="A65" s="22"/>
      <c r="B65" s="3" t="s">
        <v>50</v>
      </c>
      <c r="C65" s="4" t="s">
        <v>65</v>
      </c>
      <c r="D65" s="5" t="s">
        <v>66</v>
      </c>
      <c r="E65" s="5" t="s">
        <v>51</v>
      </c>
      <c r="F65" s="23"/>
      <c r="G65" s="4" t="s">
        <v>15</v>
      </c>
      <c r="H65" s="5" t="s">
        <v>16</v>
      </c>
      <c r="I65" s="7">
        <v>829981.2</v>
      </c>
      <c r="J65" s="7"/>
    </row>
    <row r="66" spans="1:10" s="1" customFormat="1" ht="19.75" customHeight="1" x14ac:dyDescent="0.25">
      <c r="A66" s="24"/>
      <c r="B66" s="17" t="s">
        <v>50</v>
      </c>
      <c r="C66" s="18" t="s">
        <v>67</v>
      </c>
      <c r="D66" s="19" t="s">
        <v>68</v>
      </c>
      <c r="E66" s="19" t="s">
        <v>51</v>
      </c>
      <c r="F66" s="25"/>
      <c r="G66" s="18" t="s">
        <v>15</v>
      </c>
      <c r="H66" s="19" t="s">
        <v>16</v>
      </c>
      <c r="I66" s="21">
        <v>2781.19</v>
      </c>
      <c r="J66" s="21"/>
    </row>
    <row r="67" spans="1:10" s="1" customFormat="1" ht="19.75" customHeight="1" x14ac:dyDescent="0.25">
      <c r="A67" s="22"/>
      <c r="B67" s="3" t="s">
        <v>50</v>
      </c>
      <c r="C67" s="4" t="s">
        <v>71</v>
      </c>
      <c r="D67" s="5" t="s">
        <v>72</v>
      </c>
      <c r="E67" s="5" t="s">
        <v>51</v>
      </c>
      <c r="F67" s="23"/>
      <c r="G67" s="4" t="s">
        <v>15</v>
      </c>
      <c r="H67" s="5" t="s">
        <v>16</v>
      </c>
      <c r="I67" s="7">
        <v>2241.0700000000002</v>
      </c>
      <c r="J67" s="7"/>
    </row>
    <row r="68" spans="1:10" s="1" customFormat="1" ht="19.75" customHeight="1" x14ac:dyDescent="0.25">
      <c r="A68" s="24"/>
      <c r="B68" s="17" t="s">
        <v>50</v>
      </c>
      <c r="C68" s="18" t="s">
        <v>98</v>
      </c>
      <c r="D68" s="19" t="s">
        <v>99</v>
      </c>
      <c r="E68" s="19" t="s">
        <v>51</v>
      </c>
      <c r="F68" s="25"/>
      <c r="G68" s="18" t="s">
        <v>15</v>
      </c>
      <c r="H68" s="19" t="s">
        <v>16</v>
      </c>
      <c r="I68" s="21">
        <v>22.31</v>
      </c>
      <c r="J68" s="21"/>
    </row>
    <row r="69" spans="1:10" s="1" customFormat="1" ht="19.75" customHeight="1" x14ac:dyDescent="0.25">
      <c r="A69" s="22"/>
      <c r="B69" s="3" t="s">
        <v>50</v>
      </c>
      <c r="C69" s="4" t="s">
        <v>73</v>
      </c>
      <c r="D69" s="5" t="s">
        <v>74</v>
      </c>
      <c r="E69" s="5" t="s">
        <v>51</v>
      </c>
      <c r="F69" s="23"/>
      <c r="G69" s="4" t="s">
        <v>15</v>
      </c>
      <c r="H69" s="5" t="s">
        <v>16</v>
      </c>
      <c r="I69" s="7">
        <v>9806.0499999999993</v>
      </c>
      <c r="J69" s="7"/>
    </row>
    <row r="70" spans="1:10" s="1" customFormat="1" ht="19.75" customHeight="1" x14ac:dyDescent="0.25">
      <c r="A70" s="24"/>
      <c r="B70" s="17" t="s">
        <v>50</v>
      </c>
      <c r="C70" s="18" t="s">
        <v>100</v>
      </c>
      <c r="D70" s="19" t="s">
        <v>101</v>
      </c>
      <c r="E70" s="19" t="s">
        <v>51</v>
      </c>
      <c r="F70" s="25"/>
      <c r="G70" s="18" t="s">
        <v>15</v>
      </c>
      <c r="H70" s="19" t="s">
        <v>16</v>
      </c>
      <c r="I70" s="21">
        <v>293.14</v>
      </c>
      <c r="J70" s="21"/>
    </row>
    <row r="71" spans="1:10" s="1" customFormat="1" ht="19.75" customHeight="1" x14ac:dyDescent="0.25">
      <c r="A71" s="22"/>
      <c r="B71" s="3" t="s">
        <v>50</v>
      </c>
      <c r="C71" s="4" t="s">
        <v>102</v>
      </c>
      <c r="D71" s="5" t="s">
        <v>103</v>
      </c>
      <c r="E71" s="5" t="s">
        <v>51</v>
      </c>
      <c r="F71" s="23"/>
      <c r="G71" s="4" t="s">
        <v>15</v>
      </c>
      <c r="H71" s="5" t="s">
        <v>16</v>
      </c>
      <c r="I71" s="7">
        <v>-348.6</v>
      </c>
      <c r="J71" s="7"/>
    </row>
    <row r="72" spans="1:10" s="1" customFormat="1" ht="19.75" customHeight="1" x14ac:dyDescent="0.25">
      <c r="A72" s="24"/>
      <c r="B72" s="17" t="s">
        <v>50</v>
      </c>
      <c r="C72" s="18" t="s">
        <v>75</v>
      </c>
      <c r="D72" s="19" t="s">
        <v>76</v>
      </c>
      <c r="E72" s="19" t="s">
        <v>51</v>
      </c>
      <c r="F72" s="25"/>
      <c r="G72" s="18" t="s">
        <v>15</v>
      </c>
      <c r="H72" s="19" t="s">
        <v>16</v>
      </c>
      <c r="I72" s="21">
        <v>6312.91</v>
      </c>
      <c r="J72" s="21"/>
    </row>
    <row r="73" spans="1:10" s="1" customFormat="1" ht="19.75" customHeight="1" x14ac:dyDescent="0.25">
      <c r="A73" s="22"/>
      <c r="B73" s="3" t="s">
        <v>50</v>
      </c>
      <c r="C73" s="4" t="s">
        <v>77</v>
      </c>
      <c r="D73" s="5" t="s">
        <v>78</v>
      </c>
      <c r="E73" s="5" t="s">
        <v>51</v>
      </c>
      <c r="F73" s="23"/>
      <c r="G73" s="4" t="s">
        <v>15</v>
      </c>
      <c r="H73" s="5" t="s">
        <v>16</v>
      </c>
      <c r="I73" s="7">
        <v>2482.91</v>
      </c>
      <c r="J73" s="7"/>
    </row>
    <row r="74" spans="1:10" s="1" customFormat="1" ht="19.75" customHeight="1" x14ac:dyDescent="0.25">
      <c r="A74" s="24"/>
      <c r="B74" s="17" t="s">
        <v>50</v>
      </c>
      <c r="C74" s="18" t="s">
        <v>81</v>
      </c>
      <c r="D74" s="19" t="s">
        <v>82</v>
      </c>
      <c r="E74" s="19" t="s">
        <v>51</v>
      </c>
      <c r="F74" s="25"/>
      <c r="G74" s="18" t="s">
        <v>15</v>
      </c>
      <c r="H74" s="19" t="s">
        <v>16</v>
      </c>
      <c r="I74" s="21">
        <v>394.44</v>
      </c>
      <c r="J74" s="21"/>
    </row>
    <row r="75" spans="1:10" s="1" customFormat="1" ht="19.75" customHeight="1" x14ac:dyDescent="0.25">
      <c r="A75" s="22"/>
      <c r="B75" s="3" t="s">
        <v>50</v>
      </c>
      <c r="C75" s="4" t="s">
        <v>104</v>
      </c>
      <c r="D75" s="5" t="s">
        <v>105</v>
      </c>
      <c r="E75" s="5" t="s">
        <v>51</v>
      </c>
      <c r="F75" s="23"/>
      <c r="G75" s="4" t="s">
        <v>15</v>
      </c>
      <c r="H75" s="5" t="s">
        <v>16</v>
      </c>
      <c r="I75" s="7">
        <v>1459.41</v>
      </c>
      <c r="J75" s="7"/>
    </row>
    <row r="76" spans="1:10" s="1" customFormat="1" ht="19.75" customHeight="1" x14ac:dyDescent="0.25">
      <c r="A76" s="8"/>
      <c r="B76" s="8"/>
      <c r="C76" s="9"/>
      <c r="D76" s="9"/>
      <c r="E76" s="10" t="s">
        <v>51</v>
      </c>
      <c r="F76" s="10" t="s">
        <v>91</v>
      </c>
      <c r="G76" s="11" t="s">
        <v>15</v>
      </c>
      <c r="H76" s="10" t="s">
        <v>16</v>
      </c>
      <c r="I76" s="12">
        <v>1008455</v>
      </c>
      <c r="J76" s="12"/>
    </row>
    <row r="77" spans="1:10" s="1" customFormat="1" ht="19.75" customHeight="1" x14ac:dyDescent="0.25">
      <c r="A77" s="24"/>
      <c r="B77" s="17" t="s">
        <v>50</v>
      </c>
      <c r="C77" s="18" t="s">
        <v>106</v>
      </c>
      <c r="D77" s="19" t="s">
        <v>107</v>
      </c>
      <c r="E77" s="19" t="s">
        <v>51</v>
      </c>
      <c r="F77" s="20" t="s">
        <v>108</v>
      </c>
      <c r="G77" s="18" t="s">
        <v>15</v>
      </c>
      <c r="H77" s="19" t="s">
        <v>16</v>
      </c>
      <c r="I77" s="21">
        <v>1350</v>
      </c>
      <c r="J77" s="21"/>
    </row>
    <row r="78" spans="1:10" s="1" customFormat="1" ht="19.75" customHeight="1" x14ac:dyDescent="0.25">
      <c r="A78" s="22"/>
      <c r="B78" s="3" t="s">
        <v>50</v>
      </c>
      <c r="C78" s="4" t="s">
        <v>109</v>
      </c>
      <c r="D78" s="5" t="s">
        <v>110</v>
      </c>
      <c r="E78" s="5" t="s">
        <v>51</v>
      </c>
      <c r="F78" s="23"/>
      <c r="G78" s="4" t="s">
        <v>15</v>
      </c>
      <c r="H78" s="5" t="s">
        <v>16</v>
      </c>
      <c r="I78" s="7">
        <v>2655.84</v>
      </c>
      <c r="J78" s="7"/>
    </row>
    <row r="79" spans="1:10" s="1" customFormat="1" ht="19.75" customHeight="1" x14ac:dyDescent="0.25">
      <c r="A79" s="24"/>
      <c r="B79" s="17" t="s">
        <v>50</v>
      </c>
      <c r="C79" s="18" t="s">
        <v>111</v>
      </c>
      <c r="D79" s="19" t="s">
        <v>112</v>
      </c>
      <c r="E79" s="19" t="s">
        <v>51</v>
      </c>
      <c r="F79" s="25"/>
      <c r="G79" s="18" t="s">
        <v>15</v>
      </c>
      <c r="H79" s="19" t="s">
        <v>16</v>
      </c>
      <c r="I79" s="21">
        <v>12700.6</v>
      </c>
      <c r="J79" s="21"/>
    </row>
    <row r="80" spans="1:10" s="1" customFormat="1" ht="19.75" customHeight="1" x14ac:dyDescent="0.25">
      <c r="A80" s="22"/>
      <c r="B80" s="3" t="s">
        <v>50</v>
      </c>
      <c r="C80" s="4" t="s">
        <v>59</v>
      </c>
      <c r="D80" s="5" t="s">
        <v>60</v>
      </c>
      <c r="E80" s="5" t="s">
        <v>51</v>
      </c>
      <c r="F80" s="23"/>
      <c r="G80" s="4" t="s">
        <v>15</v>
      </c>
      <c r="H80" s="5" t="s">
        <v>16</v>
      </c>
      <c r="I80" s="7">
        <v>70208.5</v>
      </c>
      <c r="J80" s="7"/>
    </row>
    <row r="81" spans="1:10" s="1" customFormat="1" ht="19.75" customHeight="1" x14ac:dyDescent="0.25">
      <c r="A81" s="24"/>
      <c r="B81" s="17" t="s">
        <v>50</v>
      </c>
      <c r="C81" s="18" t="s">
        <v>113</v>
      </c>
      <c r="D81" s="19" t="s">
        <v>114</v>
      </c>
      <c r="E81" s="19" t="s">
        <v>51</v>
      </c>
      <c r="F81" s="25"/>
      <c r="G81" s="18" t="s">
        <v>15</v>
      </c>
      <c r="H81" s="19" t="s">
        <v>16</v>
      </c>
      <c r="I81" s="21">
        <v>37.950000000000003</v>
      </c>
      <c r="J81" s="21"/>
    </row>
    <row r="82" spans="1:10" s="1" customFormat="1" ht="19.75" customHeight="1" x14ac:dyDescent="0.25">
      <c r="A82" s="22"/>
      <c r="B82" s="3" t="s">
        <v>50</v>
      </c>
      <c r="C82" s="4" t="s">
        <v>61</v>
      </c>
      <c r="D82" s="5" t="s">
        <v>62</v>
      </c>
      <c r="E82" s="5" t="s">
        <v>51</v>
      </c>
      <c r="F82" s="23"/>
      <c r="G82" s="4" t="s">
        <v>15</v>
      </c>
      <c r="H82" s="5" t="s">
        <v>16</v>
      </c>
      <c r="I82" s="7">
        <v>737.42</v>
      </c>
      <c r="J82" s="7"/>
    </row>
    <row r="83" spans="1:10" s="1" customFormat="1" ht="19.75" customHeight="1" x14ac:dyDescent="0.25">
      <c r="A83" s="24"/>
      <c r="B83" s="17" t="s">
        <v>50</v>
      </c>
      <c r="C83" s="18" t="s">
        <v>63</v>
      </c>
      <c r="D83" s="19" t="s">
        <v>64</v>
      </c>
      <c r="E83" s="19" t="s">
        <v>51</v>
      </c>
      <c r="F83" s="25"/>
      <c r="G83" s="18" t="s">
        <v>15</v>
      </c>
      <c r="H83" s="19" t="s">
        <v>16</v>
      </c>
      <c r="I83" s="21">
        <v>48054.71</v>
      </c>
      <c r="J83" s="21"/>
    </row>
    <row r="84" spans="1:10" s="1" customFormat="1" ht="19.75" customHeight="1" x14ac:dyDescent="0.25">
      <c r="A84" s="22"/>
      <c r="B84" s="3" t="s">
        <v>50</v>
      </c>
      <c r="C84" s="4" t="s">
        <v>65</v>
      </c>
      <c r="D84" s="5" t="s">
        <v>66</v>
      </c>
      <c r="E84" s="5" t="s">
        <v>51</v>
      </c>
      <c r="F84" s="23"/>
      <c r="G84" s="4" t="s">
        <v>15</v>
      </c>
      <c r="H84" s="5" t="s">
        <v>16</v>
      </c>
      <c r="I84" s="7">
        <v>859582.72</v>
      </c>
      <c r="J84" s="7"/>
    </row>
    <row r="85" spans="1:10" s="1" customFormat="1" ht="19.75" customHeight="1" x14ac:dyDescent="0.25">
      <c r="A85" s="24"/>
      <c r="B85" s="17" t="s">
        <v>50</v>
      </c>
      <c r="C85" s="18" t="s">
        <v>67</v>
      </c>
      <c r="D85" s="19" t="s">
        <v>68</v>
      </c>
      <c r="E85" s="19" t="s">
        <v>51</v>
      </c>
      <c r="F85" s="25"/>
      <c r="G85" s="18" t="s">
        <v>15</v>
      </c>
      <c r="H85" s="19" t="s">
        <v>16</v>
      </c>
      <c r="I85" s="21">
        <v>8067.31</v>
      </c>
      <c r="J85" s="21"/>
    </row>
    <row r="86" spans="1:10" s="1" customFormat="1" ht="19.75" customHeight="1" x14ac:dyDescent="0.25">
      <c r="A86" s="22"/>
      <c r="B86" s="3" t="s">
        <v>50</v>
      </c>
      <c r="C86" s="4" t="s">
        <v>71</v>
      </c>
      <c r="D86" s="5" t="s">
        <v>72</v>
      </c>
      <c r="E86" s="5" t="s">
        <v>51</v>
      </c>
      <c r="F86" s="23"/>
      <c r="G86" s="4" t="s">
        <v>15</v>
      </c>
      <c r="H86" s="5" t="s">
        <v>16</v>
      </c>
      <c r="I86" s="7">
        <v>1370.96</v>
      </c>
      <c r="J86" s="7"/>
    </row>
    <row r="87" spans="1:10" s="1" customFormat="1" ht="19.75" customHeight="1" x14ac:dyDescent="0.25">
      <c r="A87" s="24"/>
      <c r="B87" s="17" t="s">
        <v>50</v>
      </c>
      <c r="C87" s="18" t="s">
        <v>73</v>
      </c>
      <c r="D87" s="19" t="s">
        <v>74</v>
      </c>
      <c r="E87" s="19" t="s">
        <v>51</v>
      </c>
      <c r="F87" s="25"/>
      <c r="G87" s="18" t="s">
        <v>15</v>
      </c>
      <c r="H87" s="19" t="s">
        <v>16</v>
      </c>
      <c r="I87" s="21">
        <v>7097.89</v>
      </c>
      <c r="J87" s="21"/>
    </row>
    <row r="88" spans="1:10" s="1" customFormat="1" ht="19.75" customHeight="1" x14ac:dyDescent="0.25">
      <c r="A88" s="22"/>
      <c r="B88" s="3" t="s">
        <v>50</v>
      </c>
      <c r="C88" s="4" t="s">
        <v>100</v>
      </c>
      <c r="D88" s="5" t="s">
        <v>101</v>
      </c>
      <c r="E88" s="5" t="s">
        <v>51</v>
      </c>
      <c r="F88" s="23"/>
      <c r="G88" s="4" t="s">
        <v>15</v>
      </c>
      <c r="H88" s="5" t="s">
        <v>16</v>
      </c>
      <c r="I88" s="7">
        <v>33.21</v>
      </c>
      <c r="J88" s="7"/>
    </row>
    <row r="89" spans="1:10" s="1" customFormat="1" ht="19.75" customHeight="1" x14ac:dyDescent="0.25">
      <c r="A89" s="24"/>
      <c r="B89" s="17" t="s">
        <v>50</v>
      </c>
      <c r="C89" s="18" t="s">
        <v>75</v>
      </c>
      <c r="D89" s="19" t="s">
        <v>76</v>
      </c>
      <c r="E89" s="19" t="s">
        <v>51</v>
      </c>
      <c r="F89" s="25"/>
      <c r="G89" s="18" t="s">
        <v>15</v>
      </c>
      <c r="H89" s="19" t="s">
        <v>16</v>
      </c>
      <c r="I89" s="21">
        <v>6516.68</v>
      </c>
      <c r="J89" s="21"/>
    </row>
    <row r="90" spans="1:10" s="1" customFormat="1" ht="19.75" customHeight="1" x14ac:dyDescent="0.25">
      <c r="A90" s="22"/>
      <c r="B90" s="3" t="s">
        <v>50</v>
      </c>
      <c r="C90" s="4" t="s">
        <v>77</v>
      </c>
      <c r="D90" s="5" t="s">
        <v>78</v>
      </c>
      <c r="E90" s="5" t="s">
        <v>51</v>
      </c>
      <c r="F90" s="23"/>
      <c r="G90" s="4" t="s">
        <v>15</v>
      </c>
      <c r="H90" s="5" t="s">
        <v>16</v>
      </c>
      <c r="I90" s="7">
        <v>4856.21</v>
      </c>
      <c r="J90" s="7"/>
    </row>
    <row r="91" spans="1:10" s="1" customFormat="1" ht="19.75" customHeight="1" x14ac:dyDescent="0.25">
      <c r="A91" s="24"/>
      <c r="B91" s="17" t="s">
        <v>50</v>
      </c>
      <c r="C91" s="18" t="s">
        <v>85</v>
      </c>
      <c r="D91" s="19" t="s">
        <v>86</v>
      </c>
      <c r="E91" s="19" t="s">
        <v>51</v>
      </c>
      <c r="F91" s="25"/>
      <c r="G91" s="18" t="s">
        <v>15</v>
      </c>
      <c r="H91" s="19" t="s">
        <v>16</v>
      </c>
      <c r="I91" s="21">
        <v>4180</v>
      </c>
      <c r="J91" s="21"/>
    </row>
    <row r="92" spans="1:10" s="1" customFormat="1" ht="19.75" customHeight="1" x14ac:dyDescent="0.25">
      <c r="A92" s="8"/>
      <c r="B92" s="8"/>
      <c r="C92" s="9"/>
      <c r="D92" s="9"/>
      <c r="E92" s="10" t="s">
        <v>51</v>
      </c>
      <c r="F92" s="10" t="s">
        <v>108</v>
      </c>
      <c r="G92" s="11" t="s">
        <v>15</v>
      </c>
      <c r="H92" s="10" t="s">
        <v>16</v>
      </c>
      <c r="I92" s="12">
        <v>1027450</v>
      </c>
      <c r="J92" s="12"/>
    </row>
    <row r="93" spans="1:10" s="1" customFormat="1" ht="19.75" customHeight="1" x14ac:dyDescent="0.25">
      <c r="A93" s="13" t="s">
        <v>49</v>
      </c>
      <c r="B93" s="14"/>
      <c r="C93" s="9"/>
      <c r="D93" s="9"/>
      <c r="E93" s="9"/>
      <c r="F93" s="9"/>
      <c r="G93" s="9"/>
      <c r="H93" s="10" t="s">
        <v>115</v>
      </c>
      <c r="I93" s="12">
        <v>4696356.09</v>
      </c>
      <c r="J93" s="12">
        <v>0</v>
      </c>
    </row>
    <row r="94" spans="1:10" s="1" customFormat="1" ht="11.15" customHeight="1" x14ac:dyDescent="0.25">
      <c r="A94" s="15"/>
      <c r="B94" s="16"/>
      <c r="C94" s="15"/>
      <c r="D94" s="16"/>
      <c r="E94" s="15"/>
      <c r="F94" s="15"/>
      <c r="G94" s="15"/>
      <c r="H94" s="15"/>
      <c r="I94" s="15"/>
      <c r="J94" s="15"/>
    </row>
    <row r="95" spans="1:10" s="1" customFormat="1" ht="19.75" customHeight="1" x14ac:dyDescent="0.25">
      <c r="A95" s="3" t="s">
        <v>116</v>
      </c>
      <c r="B95" s="3" t="s">
        <v>117</v>
      </c>
      <c r="C95" s="4" t="s">
        <v>1098</v>
      </c>
      <c r="D95" s="5" t="s">
        <v>1099</v>
      </c>
      <c r="E95" s="5" t="s">
        <v>674</v>
      </c>
      <c r="F95" s="6" t="s">
        <v>678</v>
      </c>
      <c r="G95" s="4" t="s">
        <v>44</v>
      </c>
      <c r="H95" s="5" t="s">
        <v>563</v>
      </c>
      <c r="I95" s="7">
        <v>183772</v>
      </c>
      <c r="J95" s="7">
        <v>183772</v>
      </c>
    </row>
    <row r="96" spans="1:10" s="1" customFormat="1" ht="19.75" customHeight="1" x14ac:dyDescent="0.25">
      <c r="A96" s="8"/>
      <c r="B96" s="8"/>
      <c r="C96" s="9"/>
      <c r="D96" s="9"/>
      <c r="E96" s="10" t="s">
        <v>674</v>
      </c>
      <c r="F96" s="10" t="s">
        <v>678</v>
      </c>
      <c r="G96" s="11" t="s">
        <v>44</v>
      </c>
      <c r="H96" s="10" t="s">
        <v>563</v>
      </c>
      <c r="I96" s="12">
        <v>183772</v>
      </c>
      <c r="J96" s="12">
        <v>183772</v>
      </c>
    </row>
    <row r="97" spans="1:10" s="1" customFormat="1" ht="19.75" customHeight="1" x14ac:dyDescent="0.25">
      <c r="A97" s="24"/>
      <c r="B97" s="17" t="s">
        <v>117</v>
      </c>
      <c r="C97" s="18" t="s">
        <v>118</v>
      </c>
      <c r="D97" s="19" t="s">
        <v>119</v>
      </c>
      <c r="E97" s="19" t="s">
        <v>13</v>
      </c>
      <c r="F97" s="20" t="s">
        <v>13</v>
      </c>
      <c r="G97" s="18" t="s">
        <v>120</v>
      </c>
      <c r="H97" s="19" t="s">
        <v>16</v>
      </c>
      <c r="I97" s="21">
        <v>2063494.4</v>
      </c>
      <c r="J97" s="21"/>
    </row>
    <row r="98" spans="1:10" s="1" customFormat="1" ht="19.75" customHeight="1" x14ac:dyDescent="0.25">
      <c r="A98" s="8"/>
      <c r="B98" s="8"/>
      <c r="C98" s="9"/>
      <c r="D98" s="9"/>
      <c r="E98" s="10" t="s">
        <v>13</v>
      </c>
      <c r="F98" s="10" t="s">
        <v>13</v>
      </c>
      <c r="G98" s="11" t="s">
        <v>120</v>
      </c>
      <c r="H98" s="10" t="s">
        <v>16</v>
      </c>
      <c r="I98" s="12">
        <v>2063494.4</v>
      </c>
      <c r="J98" s="12"/>
    </row>
    <row r="99" spans="1:10" s="1" customFormat="1" ht="19.75" customHeight="1" x14ac:dyDescent="0.25">
      <c r="A99" s="13" t="s">
        <v>116</v>
      </c>
      <c r="B99" s="14"/>
      <c r="C99" s="9"/>
      <c r="D99" s="9"/>
      <c r="E99" s="9"/>
      <c r="F99" s="9"/>
      <c r="G99" s="9"/>
      <c r="H99" s="10" t="s">
        <v>121</v>
      </c>
      <c r="I99" s="12">
        <v>2247266.4</v>
      </c>
      <c r="J99" s="12">
        <v>183772</v>
      </c>
    </row>
    <row r="100" spans="1:10" s="1" customFormat="1" ht="11.15" customHeight="1" x14ac:dyDescent="0.25">
      <c r="A100" s="15"/>
      <c r="B100" s="16"/>
      <c r="C100" s="15"/>
      <c r="D100" s="16"/>
      <c r="E100" s="15"/>
      <c r="F100" s="15"/>
      <c r="G100" s="15"/>
      <c r="H100" s="15"/>
      <c r="I100" s="15"/>
      <c r="J100" s="15"/>
    </row>
    <row r="101" spans="1:10" s="1" customFormat="1" ht="19.75" customHeight="1" x14ac:dyDescent="0.25">
      <c r="A101" s="3" t="s">
        <v>122</v>
      </c>
      <c r="B101" s="3" t="s">
        <v>123</v>
      </c>
      <c r="C101" s="4" t="s">
        <v>124</v>
      </c>
      <c r="D101" s="5" t="s">
        <v>125</v>
      </c>
      <c r="E101" s="5" t="s">
        <v>13</v>
      </c>
      <c r="F101" s="6" t="s">
        <v>13</v>
      </c>
      <c r="G101" s="4" t="s">
        <v>15</v>
      </c>
      <c r="H101" s="5" t="s">
        <v>16</v>
      </c>
      <c r="I101" s="7">
        <v>3500000</v>
      </c>
      <c r="J101" s="7"/>
    </row>
    <row r="102" spans="1:10" s="1" customFormat="1" ht="19.75" customHeight="1" x14ac:dyDescent="0.25">
      <c r="A102" s="8"/>
      <c r="B102" s="8"/>
      <c r="C102" s="9"/>
      <c r="D102" s="9"/>
      <c r="E102" s="10" t="s">
        <v>13</v>
      </c>
      <c r="F102" s="10" t="s">
        <v>13</v>
      </c>
      <c r="G102" s="11" t="s">
        <v>15</v>
      </c>
      <c r="H102" s="10" t="s">
        <v>16</v>
      </c>
      <c r="I102" s="12">
        <v>3500000</v>
      </c>
      <c r="J102" s="12"/>
    </row>
    <row r="103" spans="1:10" s="1" customFormat="1" ht="19.75" customHeight="1" x14ac:dyDescent="0.25">
      <c r="A103" s="13" t="s">
        <v>122</v>
      </c>
      <c r="B103" s="14"/>
      <c r="C103" s="9"/>
      <c r="D103" s="9"/>
      <c r="E103" s="9"/>
      <c r="F103" s="9"/>
      <c r="G103" s="9"/>
      <c r="H103" s="10" t="s">
        <v>126</v>
      </c>
      <c r="I103" s="12">
        <v>3500000</v>
      </c>
      <c r="J103" s="12"/>
    </row>
    <row r="104" spans="1:10" s="1" customFormat="1" ht="11.15" customHeight="1" x14ac:dyDescent="0.25">
      <c r="A104" s="15"/>
      <c r="B104" s="16"/>
      <c r="C104" s="15"/>
      <c r="D104" s="16"/>
      <c r="E104" s="15"/>
      <c r="F104" s="15"/>
      <c r="G104" s="15"/>
      <c r="H104" s="15"/>
      <c r="I104" s="15"/>
      <c r="J104" s="15"/>
    </row>
    <row r="105" spans="1:10" s="1" customFormat="1" ht="19.75" customHeight="1" x14ac:dyDescent="0.25">
      <c r="A105" s="17" t="s">
        <v>127</v>
      </c>
      <c r="B105" s="17" t="s">
        <v>128</v>
      </c>
      <c r="C105" s="18" t="s">
        <v>129</v>
      </c>
      <c r="D105" s="19" t="s">
        <v>130</v>
      </c>
      <c r="E105" s="19" t="s">
        <v>13</v>
      </c>
      <c r="F105" s="20" t="s">
        <v>13</v>
      </c>
      <c r="G105" s="18" t="s">
        <v>15</v>
      </c>
      <c r="H105" s="19" t="s">
        <v>16</v>
      </c>
      <c r="I105" s="21">
        <v>2000000</v>
      </c>
      <c r="J105" s="21"/>
    </row>
    <row r="106" spans="1:10" s="1" customFormat="1" ht="19.75" customHeight="1" x14ac:dyDescent="0.25">
      <c r="A106" s="8"/>
      <c r="B106" s="8"/>
      <c r="C106" s="9"/>
      <c r="D106" s="9"/>
      <c r="E106" s="10" t="s">
        <v>13</v>
      </c>
      <c r="F106" s="10" t="s">
        <v>13</v>
      </c>
      <c r="G106" s="11" t="s">
        <v>15</v>
      </c>
      <c r="H106" s="10" t="s">
        <v>16</v>
      </c>
      <c r="I106" s="12">
        <v>2000000</v>
      </c>
      <c r="J106" s="12"/>
    </row>
    <row r="107" spans="1:10" s="1" customFormat="1" ht="19.75" customHeight="1" x14ac:dyDescent="0.25">
      <c r="A107" s="13" t="s">
        <v>127</v>
      </c>
      <c r="B107" s="14"/>
      <c r="C107" s="9"/>
      <c r="D107" s="9"/>
      <c r="E107" s="9"/>
      <c r="F107" s="9"/>
      <c r="G107" s="9"/>
      <c r="H107" s="10" t="s">
        <v>131</v>
      </c>
      <c r="I107" s="12">
        <v>2000000</v>
      </c>
      <c r="J107" s="12"/>
    </row>
    <row r="108" spans="1:10" s="1" customFormat="1" ht="11.15" customHeight="1" x14ac:dyDescent="0.25">
      <c r="A108" s="15"/>
      <c r="B108" s="16"/>
      <c r="C108" s="15"/>
      <c r="D108" s="16"/>
      <c r="E108" s="15"/>
      <c r="F108" s="15"/>
      <c r="G108" s="15"/>
      <c r="H108" s="15"/>
      <c r="I108" s="15"/>
      <c r="J108" s="15"/>
    </row>
    <row r="109" spans="1:10" s="1" customFormat="1" ht="19.75" customHeight="1" x14ac:dyDescent="0.25">
      <c r="A109" s="3" t="s">
        <v>132</v>
      </c>
      <c r="B109" s="3" t="s">
        <v>133</v>
      </c>
      <c r="C109" s="4" t="s">
        <v>30</v>
      </c>
      <c r="D109" s="5" t="s">
        <v>31</v>
      </c>
      <c r="E109" s="5" t="s">
        <v>13</v>
      </c>
      <c r="F109" s="6" t="s">
        <v>13</v>
      </c>
      <c r="G109" s="4" t="s">
        <v>15</v>
      </c>
      <c r="H109" s="5" t="s">
        <v>16</v>
      </c>
      <c r="I109" s="7">
        <v>517703.17</v>
      </c>
      <c r="J109" s="7"/>
    </row>
    <row r="110" spans="1:10" s="1" customFormat="1" ht="19.75" customHeight="1" x14ac:dyDescent="0.25">
      <c r="A110" s="24"/>
      <c r="B110" s="17" t="s">
        <v>133</v>
      </c>
      <c r="C110" s="18" t="s">
        <v>23</v>
      </c>
      <c r="D110" s="19" t="s">
        <v>24</v>
      </c>
      <c r="E110" s="19" t="s">
        <v>13</v>
      </c>
      <c r="F110" s="25"/>
      <c r="G110" s="18" t="s">
        <v>15</v>
      </c>
      <c r="H110" s="19" t="s">
        <v>16</v>
      </c>
      <c r="I110" s="21">
        <v>288016.43</v>
      </c>
      <c r="J110" s="21"/>
    </row>
    <row r="111" spans="1:10" s="1" customFormat="1" ht="19.75" customHeight="1" x14ac:dyDescent="0.25">
      <c r="A111" s="22"/>
      <c r="B111" s="3" t="s">
        <v>133</v>
      </c>
      <c r="C111" s="4" t="s">
        <v>134</v>
      </c>
      <c r="D111" s="5" t="s">
        <v>135</v>
      </c>
      <c r="E111" s="5" t="s">
        <v>13</v>
      </c>
      <c r="F111" s="23"/>
      <c r="G111" s="4" t="s">
        <v>15</v>
      </c>
      <c r="H111" s="5" t="s">
        <v>16</v>
      </c>
      <c r="I111" s="7">
        <v>16800.900000000001</v>
      </c>
      <c r="J111" s="7"/>
    </row>
    <row r="112" spans="1:10" s="1" customFormat="1" ht="19.75" customHeight="1" x14ac:dyDescent="0.25">
      <c r="A112" s="24"/>
      <c r="B112" s="17" t="s">
        <v>133</v>
      </c>
      <c r="C112" s="18" t="s">
        <v>32</v>
      </c>
      <c r="D112" s="19" t="s">
        <v>33</v>
      </c>
      <c r="E112" s="19" t="s">
        <v>13</v>
      </c>
      <c r="F112" s="25"/>
      <c r="G112" s="18" t="s">
        <v>15</v>
      </c>
      <c r="H112" s="19" t="s">
        <v>16</v>
      </c>
      <c r="I112" s="21">
        <v>30634.12</v>
      </c>
      <c r="J112" s="21"/>
    </row>
    <row r="113" spans="1:10" s="1" customFormat="1" ht="19.75" customHeight="1" x14ac:dyDescent="0.25">
      <c r="A113" s="22"/>
      <c r="B113" s="3" t="s">
        <v>133</v>
      </c>
      <c r="C113" s="4" t="s">
        <v>34</v>
      </c>
      <c r="D113" s="5" t="s">
        <v>35</v>
      </c>
      <c r="E113" s="5" t="s">
        <v>13</v>
      </c>
      <c r="F113" s="23"/>
      <c r="G113" s="4" t="s">
        <v>15</v>
      </c>
      <c r="H113" s="5" t="s">
        <v>16</v>
      </c>
      <c r="I113" s="7">
        <v>16335.85</v>
      </c>
      <c r="J113" s="7"/>
    </row>
    <row r="114" spans="1:10" s="1" customFormat="1" ht="19.75" customHeight="1" x14ac:dyDescent="0.25">
      <c r="A114" s="24"/>
      <c r="B114" s="17" t="s">
        <v>133</v>
      </c>
      <c r="C114" s="18" t="s">
        <v>36</v>
      </c>
      <c r="D114" s="19" t="s">
        <v>37</v>
      </c>
      <c r="E114" s="19" t="s">
        <v>13</v>
      </c>
      <c r="F114" s="25"/>
      <c r="G114" s="18" t="s">
        <v>15</v>
      </c>
      <c r="H114" s="19" t="s">
        <v>16</v>
      </c>
      <c r="I114" s="21">
        <v>2628.48</v>
      </c>
      <c r="J114" s="21"/>
    </row>
    <row r="115" spans="1:10" s="1" customFormat="1" ht="19.75" customHeight="1" x14ac:dyDescent="0.25">
      <c r="A115" s="22"/>
      <c r="B115" s="3" t="s">
        <v>133</v>
      </c>
      <c r="C115" s="4" t="s">
        <v>38</v>
      </c>
      <c r="D115" s="5" t="s">
        <v>39</v>
      </c>
      <c r="E115" s="5" t="s">
        <v>13</v>
      </c>
      <c r="F115" s="23"/>
      <c r="G115" s="4" t="s">
        <v>15</v>
      </c>
      <c r="H115" s="5" t="s">
        <v>16</v>
      </c>
      <c r="I115" s="7">
        <v>4</v>
      </c>
      <c r="J115" s="7"/>
    </row>
    <row r="116" spans="1:10" s="1" customFormat="1" ht="19.75" customHeight="1" x14ac:dyDescent="0.25">
      <c r="A116" s="24"/>
      <c r="B116" s="17" t="s">
        <v>133</v>
      </c>
      <c r="C116" s="18" t="s">
        <v>136</v>
      </c>
      <c r="D116" s="19" t="s">
        <v>137</v>
      </c>
      <c r="E116" s="19" t="s">
        <v>13</v>
      </c>
      <c r="F116" s="25"/>
      <c r="G116" s="18" t="s">
        <v>15</v>
      </c>
      <c r="H116" s="19" t="s">
        <v>16</v>
      </c>
      <c r="I116" s="21">
        <v>8120</v>
      </c>
      <c r="J116" s="21"/>
    </row>
    <row r="117" spans="1:10" s="1" customFormat="1" ht="19.75" customHeight="1" x14ac:dyDescent="0.25">
      <c r="A117" s="22"/>
      <c r="B117" s="3" t="s">
        <v>133</v>
      </c>
      <c r="C117" s="4" t="s">
        <v>138</v>
      </c>
      <c r="D117" s="5" t="s">
        <v>139</v>
      </c>
      <c r="E117" s="5" t="s">
        <v>13</v>
      </c>
      <c r="F117" s="23"/>
      <c r="G117" s="4" t="s">
        <v>15</v>
      </c>
      <c r="H117" s="5" t="s">
        <v>16</v>
      </c>
      <c r="I117" s="7">
        <v>3200</v>
      </c>
      <c r="J117" s="7"/>
    </row>
    <row r="118" spans="1:10" s="1" customFormat="1" ht="19.75" customHeight="1" x14ac:dyDescent="0.25">
      <c r="A118" s="24"/>
      <c r="B118" s="17" t="s">
        <v>133</v>
      </c>
      <c r="C118" s="18" t="s">
        <v>55</v>
      </c>
      <c r="D118" s="19" t="s">
        <v>56</v>
      </c>
      <c r="E118" s="19" t="s">
        <v>13</v>
      </c>
      <c r="F118" s="25"/>
      <c r="G118" s="18" t="s">
        <v>15</v>
      </c>
      <c r="H118" s="19" t="s">
        <v>16</v>
      </c>
      <c r="I118" s="21">
        <v>71789.289999999994</v>
      </c>
      <c r="J118" s="21"/>
    </row>
    <row r="119" spans="1:10" s="1" customFormat="1" ht="19.75" customHeight="1" x14ac:dyDescent="0.25">
      <c r="A119" s="22"/>
      <c r="B119" s="3" t="s">
        <v>133</v>
      </c>
      <c r="C119" s="4" t="s">
        <v>140</v>
      </c>
      <c r="D119" s="5" t="s">
        <v>141</v>
      </c>
      <c r="E119" s="5" t="s">
        <v>13</v>
      </c>
      <c r="F119" s="23"/>
      <c r="G119" s="4" t="s">
        <v>15</v>
      </c>
      <c r="H119" s="5" t="s">
        <v>16</v>
      </c>
      <c r="I119" s="7">
        <v>923.56</v>
      </c>
      <c r="J119" s="7"/>
    </row>
    <row r="120" spans="1:10" s="1" customFormat="1" ht="19.75" customHeight="1" x14ac:dyDescent="0.25">
      <c r="A120" s="24"/>
      <c r="B120" s="17" t="s">
        <v>133</v>
      </c>
      <c r="C120" s="18" t="s">
        <v>142</v>
      </c>
      <c r="D120" s="19" t="s">
        <v>143</v>
      </c>
      <c r="E120" s="19" t="s">
        <v>13</v>
      </c>
      <c r="F120" s="25"/>
      <c r="G120" s="18" t="s">
        <v>15</v>
      </c>
      <c r="H120" s="19" t="s">
        <v>16</v>
      </c>
      <c r="I120" s="21">
        <v>18.02</v>
      </c>
      <c r="J120" s="21"/>
    </row>
    <row r="121" spans="1:10" s="1" customFormat="1" ht="19.75" customHeight="1" x14ac:dyDescent="0.25">
      <c r="A121" s="22"/>
      <c r="B121" s="3" t="s">
        <v>133</v>
      </c>
      <c r="C121" s="4" t="s">
        <v>144</v>
      </c>
      <c r="D121" s="5" t="s">
        <v>145</v>
      </c>
      <c r="E121" s="5" t="s">
        <v>13</v>
      </c>
      <c r="F121" s="23"/>
      <c r="G121" s="4" t="s">
        <v>15</v>
      </c>
      <c r="H121" s="5" t="s">
        <v>16</v>
      </c>
      <c r="I121" s="7">
        <v>896.42</v>
      </c>
      <c r="J121" s="7"/>
    </row>
    <row r="122" spans="1:10" s="1" customFormat="1" ht="19.75" customHeight="1" x14ac:dyDescent="0.25">
      <c r="A122" s="24"/>
      <c r="B122" s="17" t="s">
        <v>133</v>
      </c>
      <c r="C122" s="18" t="s">
        <v>146</v>
      </c>
      <c r="D122" s="19" t="s">
        <v>147</v>
      </c>
      <c r="E122" s="19" t="s">
        <v>13</v>
      </c>
      <c r="F122" s="25"/>
      <c r="G122" s="18" t="s">
        <v>15</v>
      </c>
      <c r="H122" s="19" t="s">
        <v>16</v>
      </c>
      <c r="I122" s="21">
        <v>1255615.2</v>
      </c>
      <c r="J122" s="21"/>
    </row>
    <row r="123" spans="1:10" s="1" customFormat="1" ht="19.75" customHeight="1" x14ac:dyDescent="0.25">
      <c r="A123" s="22"/>
      <c r="B123" s="3" t="s">
        <v>133</v>
      </c>
      <c r="C123" s="4" t="s">
        <v>148</v>
      </c>
      <c r="D123" s="5" t="s">
        <v>149</v>
      </c>
      <c r="E123" s="5" t="s">
        <v>13</v>
      </c>
      <c r="F123" s="23"/>
      <c r="G123" s="4" t="s">
        <v>15</v>
      </c>
      <c r="H123" s="5" t="s">
        <v>16</v>
      </c>
      <c r="I123" s="7">
        <v>334367.09999999998</v>
      </c>
      <c r="J123" s="7"/>
    </row>
    <row r="124" spans="1:10" s="1" customFormat="1" ht="19.75" customHeight="1" x14ac:dyDescent="0.25">
      <c r="A124" s="24"/>
      <c r="B124" s="17" t="s">
        <v>133</v>
      </c>
      <c r="C124" s="18" t="s">
        <v>150</v>
      </c>
      <c r="D124" s="19" t="s">
        <v>151</v>
      </c>
      <c r="E124" s="19" t="s">
        <v>13</v>
      </c>
      <c r="F124" s="25"/>
      <c r="G124" s="18" t="s">
        <v>15</v>
      </c>
      <c r="H124" s="19" t="s">
        <v>16</v>
      </c>
      <c r="I124" s="21">
        <v>5148.12</v>
      </c>
      <c r="J124" s="21"/>
    </row>
    <row r="125" spans="1:10" s="1" customFormat="1" ht="19.75" customHeight="1" x14ac:dyDescent="0.25">
      <c r="A125" s="22"/>
      <c r="B125" s="3" t="s">
        <v>133</v>
      </c>
      <c r="C125" s="4" t="s">
        <v>106</v>
      </c>
      <c r="D125" s="5" t="s">
        <v>107</v>
      </c>
      <c r="E125" s="5" t="s">
        <v>13</v>
      </c>
      <c r="F125" s="23"/>
      <c r="G125" s="4" t="s">
        <v>15</v>
      </c>
      <c r="H125" s="5" t="s">
        <v>16</v>
      </c>
      <c r="I125" s="7">
        <v>29946.79</v>
      </c>
      <c r="J125" s="7"/>
    </row>
    <row r="126" spans="1:10" s="1" customFormat="1" ht="19.75" customHeight="1" x14ac:dyDescent="0.25">
      <c r="A126" s="24"/>
      <c r="B126" s="17" t="s">
        <v>133</v>
      </c>
      <c r="C126" s="18" t="s">
        <v>152</v>
      </c>
      <c r="D126" s="19" t="s">
        <v>153</v>
      </c>
      <c r="E126" s="19" t="s">
        <v>13</v>
      </c>
      <c r="F126" s="25"/>
      <c r="G126" s="18" t="s">
        <v>15</v>
      </c>
      <c r="H126" s="19" t="s">
        <v>16</v>
      </c>
      <c r="I126" s="21">
        <v>167363.39000000001</v>
      </c>
      <c r="J126" s="21"/>
    </row>
    <row r="127" spans="1:10" s="1" customFormat="1" ht="19.75" customHeight="1" x14ac:dyDescent="0.25">
      <c r="A127" s="22"/>
      <c r="B127" s="3" t="s">
        <v>133</v>
      </c>
      <c r="C127" s="4" t="s">
        <v>109</v>
      </c>
      <c r="D127" s="5" t="s">
        <v>110</v>
      </c>
      <c r="E127" s="5" t="s">
        <v>13</v>
      </c>
      <c r="F127" s="23"/>
      <c r="G127" s="4" t="s">
        <v>15</v>
      </c>
      <c r="H127" s="5" t="s">
        <v>16</v>
      </c>
      <c r="I127" s="7">
        <v>2335.34</v>
      </c>
      <c r="J127" s="7"/>
    </row>
    <row r="128" spans="1:10" s="1" customFormat="1" ht="19.75" customHeight="1" x14ac:dyDescent="0.25">
      <c r="A128" s="24"/>
      <c r="B128" s="17" t="s">
        <v>133</v>
      </c>
      <c r="C128" s="18" t="s">
        <v>154</v>
      </c>
      <c r="D128" s="19" t="s">
        <v>155</v>
      </c>
      <c r="E128" s="19" t="s">
        <v>13</v>
      </c>
      <c r="F128" s="25"/>
      <c r="G128" s="18" t="s">
        <v>15</v>
      </c>
      <c r="H128" s="19" t="s">
        <v>16</v>
      </c>
      <c r="I128" s="21">
        <v>42.31</v>
      </c>
      <c r="J128" s="21"/>
    </row>
    <row r="129" spans="1:10" s="1" customFormat="1" ht="19.75" customHeight="1" x14ac:dyDescent="0.25">
      <c r="A129" s="22"/>
      <c r="B129" s="3" t="s">
        <v>133</v>
      </c>
      <c r="C129" s="4" t="s">
        <v>94</v>
      </c>
      <c r="D129" s="5" t="s">
        <v>95</v>
      </c>
      <c r="E129" s="5" t="s">
        <v>13</v>
      </c>
      <c r="F129" s="23"/>
      <c r="G129" s="4" t="s">
        <v>15</v>
      </c>
      <c r="H129" s="5" t="s">
        <v>16</v>
      </c>
      <c r="I129" s="7">
        <v>942223.38</v>
      </c>
      <c r="J129" s="7"/>
    </row>
    <row r="130" spans="1:10" s="1" customFormat="1" ht="19.75" customHeight="1" x14ac:dyDescent="0.25">
      <c r="A130" s="24"/>
      <c r="B130" s="17" t="s">
        <v>133</v>
      </c>
      <c r="C130" s="18" t="s">
        <v>57</v>
      </c>
      <c r="D130" s="19" t="s">
        <v>58</v>
      </c>
      <c r="E130" s="19" t="s">
        <v>13</v>
      </c>
      <c r="F130" s="25"/>
      <c r="G130" s="18" t="s">
        <v>15</v>
      </c>
      <c r="H130" s="19" t="s">
        <v>16</v>
      </c>
      <c r="I130" s="21">
        <v>203895.03</v>
      </c>
      <c r="J130" s="21"/>
    </row>
    <row r="131" spans="1:10" s="1" customFormat="1" ht="19.75" customHeight="1" x14ac:dyDescent="0.25">
      <c r="A131" s="22"/>
      <c r="B131" s="3" t="s">
        <v>133</v>
      </c>
      <c r="C131" s="4" t="s">
        <v>156</v>
      </c>
      <c r="D131" s="5" t="s">
        <v>157</v>
      </c>
      <c r="E131" s="5" t="s">
        <v>13</v>
      </c>
      <c r="F131" s="23"/>
      <c r="G131" s="4" t="s">
        <v>15</v>
      </c>
      <c r="H131" s="5" t="s">
        <v>16</v>
      </c>
      <c r="I131" s="7">
        <v>60063.12</v>
      </c>
      <c r="J131" s="7"/>
    </row>
    <row r="132" spans="1:10" s="1" customFormat="1" ht="19.75" customHeight="1" x14ac:dyDescent="0.25">
      <c r="A132" s="24"/>
      <c r="B132" s="17" t="s">
        <v>133</v>
      </c>
      <c r="C132" s="18" t="s">
        <v>158</v>
      </c>
      <c r="D132" s="19" t="s">
        <v>159</v>
      </c>
      <c r="E132" s="19" t="s">
        <v>13</v>
      </c>
      <c r="F132" s="25"/>
      <c r="G132" s="18" t="s">
        <v>15</v>
      </c>
      <c r="H132" s="19" t="s">
        <v>16</v>
      </c>
      <c r="I132" s="21">
        <v>10041.08</v>
      </c>
      <c r="J132" s="21"/>
    </row>
    <row r="133" spans="1:10" s="1" customFormat="1" ht="19.75" customHeight="1" x14ac:dyDescent="0.25">
      <c r="A133" s="22"/>
      <c r="B133" s="3" t="s">
        <v>133</v>
      </c>
      <c r="C133" s="4" t="s">
        <v>160</v>
      </c>
      <c r="D133" s="5" t="s">
        <v>161</v>
      </c>
      <c r="E133" s="5" t="s">
        <v>13</v>
      </c>
      <c r="F133" s="23"/>
      <c r="G133" s="4" t="s">
        <v>15</v>
      </c>
      <c r="H133" s="5" t="s">
        <v>16</v>
      </c>
      <c r="I133" s="7">
        <v>403</v>
      </c>
      <c r="J133" s="7"/>
    </row>
    <row r="134" spans="1:10" s="1" customFormat="1" ht="19.75" customHeight="1" x14ac:dyDescent="0.25">
      <c r="A134" s="24"/>
      <c r="B134" s="17" t="s">
        <v>133</v>
      </c>
      <c r="C134" s="18" t="s">
        <v>162</v>
      </c>
      <c r="D134" s="19" t="s">
        <v>163</v>
      </c>
      <c r="E134" s="19" t="s">
        <v>13</v>
      </c>
      <c r="F134" s="25"/>
      <c r="G134" s="18" t="s">
        <v>15</v>
      </c>
      <c r="H134" s="19" t="s">
        <v>16</v>
      </c>
      <c r="I134" s="21">
        <v>3327706.37</v>
      </c>
      <c r="J134" s="21"/>
    </row>
    <row r="135" spans="1:10" s="1" customFormat="1" ht="19.75" customHeight="1" x14ac:dyDescent="0.25">
      <c r="A135" s="22"/>
      <c r="B135" s="3" t="s">
        <v>133</v>
      </c>
      <c r="C135" s="4" t="s">
        <v>11</v>
      </c>
      <c r="D135" s="5" t="s">
        <v>12</v>
      </c>
      <c r="E135" s="5" t="s">
        <v>13</v>
      </c>
      <c r="F135" s="23"/>
      <c r="G135" s="4" t="s">
        <v>15</v>
      </c>
      <c r="H135" s="5" t="s">
        <v>16</v>
      </c>
      <c r="I135" s="7">
        <v>12695.21</v>
      </c>
      <c r="J135" s="7"/>
    </row>
    <row r="136" spans="1:10" s="1" customFormat="1" ht="19.75" customHeight="1" x14ac:dyDescent="0.25">
      <c r="A136" s="24"/>
      <c r="B136" s="17" t="s">
        <v>133</v>
      </c>
      <c r="C136" s="18" t="s">
        <v>164</v>
      </c>
      <c r="D136" s="19" t="s">
        <v>165</v>
      </c>
      <c r="E136" s="19" t="s">
        <v>13</v>
      </c>
      <c r="F136" s="25"/>
      <c r="G136" s="18" t="s">
        <v>15</v>
      </c>
      <c r="H136" s="19" t="s">
        <v>16</v>
      </c>
      <c r="I136" s="21">
        <v>25</v>
      </c>
      <c r="J136" s="21"/>
    </row>
    <row r="137" spans="1:10" s="1" customFormat="1" ht="19.75" customHeight="1" x14ac:dyDescent="0.25">
      <c r="A137" s="22"/>
      <c r="B137" s="3" t="s">
        <v>133</v>
      </c>
      <c r="C137" s="4" t="s">
        <v>61</v>
      </c>
      <c r="D137" s="5" t="s">
        <v>62</v>
      </c>
      <c r="E137" s="5" t="s">
        <v>13</v>
      </c>
      <c r="F137" s="23"/>
      <c r="G137" s="4" t="s">
        <v>15</v>
      </c>
      <c r="H137" s="5" t="s">
        <v>16</v>
      </c>
      <c r="I137" s="7">
        <v>27340.07</v>
      </c>
      <c r="J137" s="7"/>
    </row>
    <row r="138" spans="1:10" s="1" customFormat="1" ht="19.75" customHeight="1" x14ac:dyDescent="0.25">
      <c r="A138" s="24"/>
      <c r="B138" s="17" t="s">
        <v>133</v>
      </c>
      <c r="C138" s="18" t="s">
        <v>63</v>
      </c>
      <c r="D138" s="19" t="s">
        <v>64</v>
      </c>
      <c r="E138" s="19" t="s">
        <v>13</v>
      </c>
      <c r="F138" s="25"/>
      <c r="G138" s="18" t="s">
        <v>15</v>
      </c>
      <c r="H138" s="19" t="s">
        <v>16</v>
      </c>
      <c r="I138" s="21">
        <v>276093.19</v>
      </c>
      <c r="J138" s="21"/>
    </row>
    <row r="139" spans="1:10" s="1" customFormat="1" ht="19.75" customHeight="1" x14ac:dyDescent="0.25">
      <c r="A139" s="22"/>
      <c r="B139" s="3" t="s">
        <v>133</v>
      </c>
      <c r="C139" s="4" t="s">
        <v>65</v>
      </c>
      <c r="D139" s="5" t="s">
        <v>66</v>
      </c>
      <c r="E139" s="5" t="s">
        <v>13</v>
      </c>
      <c r="F139" s="23"/>
      <c r="G139" s="4" t="s">
        <v>15</v>
      </c>
      <c r="H139" s="5" t="s">
        <v>16</v>
      </c>
      <c r="I139" s="7">
        <v>94045483.190000102</v>
      </c>
      <c r="J139" s="7"/>
    </row>
    <row r="140" spans="1:10" s="1" customFormat="1" ht="19.75" customHeight="1" x14ac:dyDescent="0.25">
      <c r="A140" s="24"/>
      <c r="B140" s="17" t="s">
        <v>133</v>
      </c>
      <c r="C140" s="18" t="s">
        <v>67</v>
      </c>
      <c r="D140" s="19" t="s">
        <v>68</v>
      </c>
      <c r="E140" s="19" t="s">
        <v>13</v>
      </c>
      <c r="F140" s="25"/>
      <c r="G140" s="18" t="s">
        <v>15</v>
      </c>
      <c r="H140" s="19" t="s">
        <v>16</v>
      </c>
      <c r="I140" s="21">
        <v>41407.300000000003</v>
      </c>
      <c r="J140" s="21"/>
    </row>
    <row r="141" spans="1:10" s="1" customFormat="1" ht="19.75" customHeight="1" x14ac:dyDescent="0.25">
      <c r="A141" s="22"/>
      <c r="B141" s="3" t="s">
        <v>133</v>
      </c>
      <c r="C141" s="4" t="s">
        <v>166</v>
      </c>
      <c r="D141" s="5" t="s">
        <v>167</v>
      </c>
      <c r="E141" s="5" t="s">
        <v>13</v>
      </c>
      <c r="F141" s="23"/>
      <c r="G141" s="4" t="s">
        <v>15</v>
      </c>
      <c r="H141" s="5" t="s">
        <v>16</v>
      </c>
      <c r="I141" s="7">
        <v>299.97000000000003</v>
      </c>
      <c r="J141" s="7"/>
    </row>
    <row r="142" spans="1:10" s="1" customFormat="1" ht="19.75" customHeight="1" x14ac:dyDescent="0.25">
      <c r="A142" s="24"/>
      <c r="B142" s="17" t="s">
        <v>133</v>
      </c>
      <c r="C142" s="18" t="s">
        <v>168</v>
      </c>
      <c r="D142" s="19" t="s">
        <v>169</v>
      </c>
      <c r="E142" s="19" t="s">
        <v>13</v>
      </c>
      <c r="F142" s="25"/>
      <c r="G142" s="18" t="s">
        <v>15</v>
      </c>
      <c r="H142" s="19" t="s">
        <v>16</v>
      </c>
      <c r="I142" s="21">
        <v>2984.48</v>
      </c>
      <c r="J142" s="21"/>
    </row>
    <row r="143" spans="1:10" s="1" customFormat="1" ht="19.75" customHeight="1" x14ac:dyDescent="0.25">
      <c r="A143" s="22"/>
      <c r="B143" s="3" t="s">
        <v>133</v>
      </c>
      <c r="C143" s="4" t="s">
        <v>71</v>
      </c>
      <c r="D143" s="5" t="s">
        <v>72</v>
      </c>
      <c r="E143" s="5" t="s">
        <v>13</v>
      </c>
      <c r="F143" s="23"/>
      <c r="G143" s="4" t="s">
        <v>15</v>
      </c>
      <c r="H143" s="5" t="s">
        <v>16</v>
      </c>
      <c r="I143" s="7">
        <v>4531.0200000000004</v>
      </c>
      <c r="J143" s="7"/>
    </row>
    <row r="144" spans="1:10" s="1" customFormat="1" ht="19.75" customHeight="1" x14ac:dyDescent="0.25">
      <c r="A144" s="24"/>
      <c r="B144" s="17" t="s">
        <v>133</v>
      </c>
      <c r="C144" s="18" t="s">
        <v>98</v>
      </c>
      <c r="D144" s="19" t="s">
        <v>99</v>
      </c>
      <c r="E144" s="19" t="s">
        <v>13</v>
      </c>
      <c r="F144" s="25"/>
      <c r="G144" s="18" t="s">
        <v>15</v>
      </c>
      <c r="H144" s="19" t="s">
        <v>16</v>
      </c>
      <c r="I144" s="21">
        <v>1433697.36</v>
      </c>
      <c r="J144" s="21"/>
    </row>
    <row r="145" spans="1:10" s="1" customFormat="1" ht="19.75" customHeight="1" x14ac:dyDescent="0.25">
      <c r="A145" s="22"/>
      <c r="B145" s="3" t="s">
        <v>133</v>
      </c>
      <c r="C145" s="4" t="s">
        <v>73</v>
      </c>
      <c r="D145" s="5" t="s">
        <v>74</v>
      </c>
      <c r="E145" s="5" t="s">
        <v>13</v>
      </c>
      <c r="F145" s="23"/>
      <c r="G145" s="4" t="s">
        <v>15</v>
      </c>
      <c r="H145" s="5" t="s">
        <v>16</v>
      </c>
      <c r="I145" s="7">
        <v>466.82</v>
      </c>
      <c r="J145" s="7"/>
    </row>
    <row r="146" spans="1:10" s="1" customFormat="1" ht="19.75" customHeight="1" x14ac:dyDescent="0.25">
      <c r="A146" s="24"/>
      <c r="B146" s="17" t="s">
        <v>133</v>
      </c>
      <c r="C146" s="18" t="s">
        <v>170</v>
      </c>
      <c r="D146" s="19" t="s">
        <v>171</v>
      </c>
      <c r="E146" s="19" t="s">
        <v>13</v>
      </c>
      <c r="F146" s="25"/>
      <c r="G146" s="18" t="s">
        <v>15</v>
      </c>
      <c r="H146" s="19" t="s">
        <v>16</v>
      </c>
      <c r="I146" s="21">
        <v>7522.26</v>
      </c>
      <c r="J146" s="21"/>
    </row>
    <row r="147" spans="1:10" s="1" customFormat="1" ht="19.75" customHeight="1" x14ac:dyDescent="0.25">
      <c r="A147" s="22"/>
      <c r="B147" s="3" t="s">
        <v>133</v>
      </c>
      <c r="C147" s="4" t="s">
        <v>172</v>
      </c>
      <c r="D147" s="5" t="s">
        <v>173</v>
      </c>
      <c r="E147" s="5" t="s">
        <v>13</v>
      </c>
      <c r="F147" s="23"/>
      <c r="G147" s="4" t="s">
        <v>15</v>
      </c>
      <c r="H147" s="5" t="s">
        <v>16</v>
      </c>
      <c r="I147" s="7">
        <v>2.81</v>
      </c>
      <c r="J147" s="7"/>
    </row>
    <row r="148" spans="1:10" s="1" customFormat="1" ht="19.75" customHeight="1" x14ac:dyDescent="0.25">
      <c r="A148" s="24"/>
      <c r="B148" s="17" t="s">
        <v>133</v>
      </c>
      <c r="C148" s="18" t="s">
        <v>100</v>
      </c>
      <c r="D148" s="19" t="s">
        <v>101</v>
      </c>
      <c r="E148" s="19" t="s">
        <v>13</v>
      </c>
      <c r="F148" s="25"/>
      <c r="G148" s="18" t="s">
        <v>15</v>
      </c>
      <c r="H148" s="19" t="s">
        <v>16</v>
      </c>
      <c r="I148" s="21">
        <v>339139.94</v>
      </c>
      <c r="J148" s="21"/>
    </row>
    <row r="149" spans="1:10" s="1" customFormat="1" ht="19.75" customHeight="1" x14ac:dyDescent="0.25">
      <c r="A149" s="22"/>
      <c r="B149" s="3" t="s">
        <v>133</v>
      </c>
      <c r="C149" s="4" t="s">
        <v>174</v>
      </c>
      <c r="D149" s="5" t="s">
        <v>175</v>
      </c>
      <c r="E149" s="5" t="s">
        <v>13</v>
      </c>
      <c r="F149" s="23"/>
      <c r="G149" s="4" t="s">
        <v>15</v>
      </c>
      <c r="H149" s="5" t="s">
        <v>16</v>
      </c>
      <c r="I149" s="7">
        <v>1124.07</v>
      </c>
      <c r="J149" s="7"/>
    </row>
    <row r="150" spans="1:10" s="1" customFormat="1" ht="19.75" customHeight="1" x14ac:dyDescent="0.25">
      <c r="A150" s="24"/>
      <c r="B150" s="17" t="s">
        <v>133</v>
      </c>
      <c r="C150" s="18" t="s">
        <v>176</v>
      </c>
      <c r="D150" s="19" t="s">
        <v>177</v>
      </c>
      <c r="E150" s="19" t="s">
        <v>13</v>
      </c>
      <c r="F150" s="25"/>
      <c r="G150" s="18" t="s">
        <v>15</v>
      </c>
      <c r="H150" s="19" t="s">
        <v>16</v>
      </c>
      <c r="I150" s="21">
        <v>3524.91</v>
      </c>
      <c r="J150" s="21"/>
    </row>
    <row r="151" spans="1:10" s="1" customFormat="1" ht="19.75" customHeight="1" x14ac:dyDescent="0.25">
      <c r="A151" s="22"/>
      <c r="B151" s="3" t="s">
        <v>133</v>
      </c>
      <c r="C151" s="4" t="s">
        <v>77</v>
      </c>
      <c r="D151" s="5" t="s">
        <v>78</v>
      </c>
      <c r="E151" s="5" t="s">
        <v>13</v>
      </c>
      <c r="F151" s="23"/>
      <c r="G151" s="4" t="s">
        <v>15</v>
      </c>
      <c r="H151" s="5" t="s">
        <v>16</v>
      </c>
      <c r="I151" s="7">
        <v>81741.37</v>
      </c>
      <c r="J151" s="7"/>
    </row>
    <row r="152" spans="1:10" s="1" customFormat="1" ht="19.75" customHeight="1" x14ac:dyDescent="0.25">
      <c r="A152" s="24"/>
      <c r="B152" s="17" t="s">
        <v>133</v>
      </c>
      <c r="C152" s="18" t="s">
        <v>178</v>
      </c>
      <c r="D152" s="19" t="s">
        <v>179</v>
      </c>
      <c r="E152" s="19" t="s">
        <v>13</v>
      </c>
      <c r="F152" s="25"/>
      <c r="G152" s="18" t="s">
        <v>15</v>
      </c>
      <c r="H152" s="19" t="s">
        <v>16</v>
      </c>
      <c r="I152" s="21">
        <v>8041</v>
      </c>
      <c r="J152" s="21"/>
    </row>
    <row r="153" spans="1:10" s="1" customFormat="1" ht="19.75" customHeight="1" x14ac:dyDescent="0.25">
      <c r="A153" s="22"/>
      <c r="B153" s="3" t="s">
        <v>133</v>
      </c>
      <c r="C153" s="4" t="s">
        <v>180</v>
      </c>
      <c r="D153" s="5" t="s">
        <v>181</v>
      </c>
      <c r="E153" s="5" t="s">
        <v>13</v>
      </c>
      <c r="F153" s="23"/>
      <c r="G153" s="4" t="s">
        <v>15</v>
      </c>
      <c r="H153" s="5" t="s">
        <v>16</v>
      </c>
      <c r="I153" s="7">
        <v>16500</v>
      </c>
      <c r="J153" s="7"/>
    </row>
    <row r="154" spans="1:10" s="1" customFormat="1" ht="19.75" customHeight="1" x14ac:dyDescent="0.25">
      <c r="A154" s="24"/>
      <c r="B154" s="17" t="s">
        <v>133</v>
      </c>
      <c r="C154" s="18" t="s">
        <v>182</v>
      </c>
      <c r="D154" s="19" t="s">
        <v>183</v>
      </c>
      <c r="E154" s="19" t="s">
        <v>13</v>
      </c>
      <c r="F154" s="25"/>
      <c r="G154" s="18" t="s">
        <v>15</v>
      </c>
      <c r="H154" s="19" t="s">
        <v>16</v>
      </c>
      <c r="I154" s="21">
        <v>104</v>
      </c>
      <c r="J154" s="21"/>
    </row>
    <row r="155" spans="1:10" s="1" customFormat="1" ht="19.75" customHeight="1" x14ac:dyDescent="0.25">
      <c r="A155" s="22"/>
      <c r="B155" s="3" t="s">
        <v>133</v>
      </c>
      <c r="C155" s="4" t="s">
        <v>81</v>
      </c>
      <c r="D155" s="5" t="s">
        <v>82</v>
      </c>
      <c r="E155" s="5" t="s">
        <v>13</v>
      </c>
      <c r="F155" s="23"/>
      <c r="G155" s="4" t="s">
        <v>15</v>
      </c>
      <c r="H155" s="5" t="s">
        <v>16</v>
      </c>
      <c r="I155" s="7">
        <v>69826.63</v>
      </c>
      <c r="J155" s="7"/>
    </row>
    <row r="156" spans="1:10" s="1" customFormat="1" ht="19.75" customHeight="1" x14ac:dyDescent="0.25">
      <c r="A156" s="24"/>
      <c r="B156" s="17" t="s">
        <v>133</v>
      </c>
      <c r="C156" s="18" t="s">
        <v>184</v>
      </c>
      <c r="D156" s="19" t="s">
        <v>185</v>
      </c>
      <c r="E156" s="19" t="s">
        <v>13</v>
      </c>
      <c r="F156" s="25"/>
      <c r="G156" s="18" t="s">
        <v>15</v>
      </c>
      <c r="H156" s="19" t="s">
        <v>16</v>
      </c>
      <c r="I156" s="21">
        <v>116557.2</v>
      </c>
      <c r="J156" s="21"/>
    </row>
    <row r="157" spans="1:10" s="1" customFormat="1" ht="19.75" customHeight="1" x14ac:dyDescent="0.25">
      <c r="A157" s="22"/>
      <c r="B157" s="3" t="s">
        <v>133</v>
      </c>
      <c r="C157" s="4" t="s">
        <v>186</v>
      </c>
      <c r="D157" s="5" t="s">
        <v>187</v>
      </c>
      <c r="E157" s="5" t="s">
        <v>13</v>
      </c>
      <c r="F157" s="23"/>
      <c r="G157" s="4" t="s">
        <v>15</v>
      </c>
      <c r="H157" s="5" t="s">
        <v>16</v>
      </c>
      <c r="I157" s="7">
        <v>47.67</v>
      </c>
      <c r="J157" s="7"/>
    </row>
    <row r="158" spans="1:10" s="1" customFormat="1" ht="19.75" customHeight="1" x14ac:dyDescent="0.25">
      <c r="A158" s="24"/>
      <c r="B158" s="17" t="s">
        <v>133</v>
      </c>
      <c r="C158" s="18" t="s">
        <v>188</v>
      </c>
      <c r="D158" s="19" t="s">
        <v>189</v>
      </c>
      <c r="E158" s="19" t="s">
        <v>13</v>
      </c>
      <c r="F158" s="25"/>
      <c r="G158" s="18" t="s">
        <v>15</v>
      </c>
      <c r="H158" s="19" t="s">
        <v>16</v>
      </c>
      <c r="I158" s="21">
        <v>3500</v>
      </c>
      <c r="J158" s="21"/>
    </row>
    <row r="159" spans="1:10" s="1" customFormat="1" ht="19.75" customHeight="1" x14ac:dyDescent="0.25">
      <c r="A159" s="22"/>
      <c r="B159" s="3" t="s">
        <v>133</v>
      </c>
      <c r="C159" s="4" t="s">
        <v>190</v>
      </c>
      <c r="D159" s="5" t="s">
        <v>191</v>
      </c>
      <c r="E159" s="5" t="s">
        <v>13</v>
      </c>
      <c r="F159" s="23"/>
      <c r="G159" s="4" t="s">
        <v>15</v>
      </c>
      <c r="H159" s="5" t="s">
        <v>16</v>
      </c>
      <c r="I159" s="7">
        <v>105</v>
      </c>
      <c r="J159" s="7"/>
    </row>
    <row r="160" spans="1:10" s="1" customFormat="1" ht="19.75" customHeight="1" x14ac:dyDescent="0.25">
      <c r="A160" s="24"/>
      <c r="B160" s="17" t="s">
        <v>133</v>
      </c>
      <c r="C160" s="18" t="s">
        <v>104</v>
      </c>
      <c r="D160" s="19" t="s">
        <v>105</v>
      </c>
      <c r="E160" s="19" t="s">
        <v>13</v>
      </c>
      <c r="F160" s="25"/>
      <c r="G160" s="18" t="s">
        <v>15</v>
      </c>
      <c r="H160" s="19" t="s">
        <v>16</v>
      </c>
      <c r="I160" s="21">
        <v>1511.01</v>
      </c>
      <c r="J160" s="21"/>
    </row>
    <row r="161" spans="1:10" s="1" customFormat="1" ht="19.75" customHeight="1" x14ac:dyDescent="0.25">
      <c r="A161" s="22"/>
      <c r="B161" s="3" t="s">
        <v>133</v>
      </c>
      <c r="C161" s="4" t="s">
        <v>192</v>
      </c>
      <c r="D161" s="5" t="s">
        <v>193</v>
      </c>
      <c r="E161" s="5" t="s">
        <v>13</v>
      </c>
      <c r="F161" s="23"/>
      <c r="G161" s="4" t="s">
        <v>15</v>
      </c>
      <c r="H161" s="5" t="s">
        <v>16</v>
      </c>
      <c r="I161" s="7">
        <v>29.98</v>
      </c>
      <c r="J161" s="7"/>
    </row>
    <row r="162" spans="1:10" s="1" customFormat="1" ht="19.75" customHeight="1" x14ac:dyDescent="0.25">
      <c r="A162" s="24"/>
      <c r="B162" s="17" t="s">
        <v>133</v>
      </c>
      <c r="C162" s="18" t="s">
        <v>194</v>
      </c>
      <c r="D162" s="19" t="s">
        <v>195</v>
      </c>
      <c r="E162" s="19" t="s">
        <v>13</v>
      </c>
      <c r="F162" s="25"/>
      <c r="G162" s="18" t="s">
        <v>15</v>
      </c>
      <c r="H162" s="19" t="s">
        <v>16</v>
      </c>
      <c r="I162" s="21">
        <v>2669.72</v>
      </c>
      <c r="J162" s="21"/>
    </row>
    <row r="163" spans="1:10" s="1" customFormat="1" ht="19.75" customHeight="1" x14ac:dyDescent="0.25">
      <c r="A163" s="22"/>
      <c r="B163" s="3" t="s">
        <v>133</v>
      </c>
      <c r="C163" s="4" t="s">
        <v>196</v>
      </c>
      <c r="D163" s="5" t="s">
        <v>197</v>
      </c>
      <c r="E163" s="5" t="s">
        <v>13</v>
      </c>
      <c r="F163" s="23"/>
      <c r="G163" s="4" t="s">
        <v>15</v>
      </c>
      <c r="H163" s="5" t="s">
        <v>16</v>
      </c>
      <c r="I163" s="7">
        <v>14.99</v>
      </c>
      <c r="J163" s="7"/>
    </row>
    <row r="164" spans="1:10" s="1" customFormat="1" ht="19.75" customHeight="1" x14ac:dyDescent="0.25">
      <c r="A164" s="24"/>
      <c r="B164" s="17" t="s">
        <v>133</v>
      </c>
      <c r="C164" s="18" t="s">
        <v>198</v>
      </c>
      <c r="D164" s="19" t="s">
        <v>199</v>
      </c>
      <c r="E164" s="19" t="s">
        <v>13</v>
      </c>
      <c r="F164" s="25"/>
      <c r="G164" s="18" t="s">
        <v>15</v>
      </c>
      <c r="H164" s="19" t="s">
        <v>16</v>
      </c>
      <c r="I164" s="21">
        <v>3989.81</v>
      </c>
      <c r="J164" s="21"/>
    </row>
    <row r="165" spans="1:10" s="1" customFormat="1" ht="19.75" customHeight="1" x14ac:dyDescent="0.25">
      <c r="A165" s="22"/>
      <c r="B165" s="3" t="s">
        <v>133</v>
      </c>
      <c r="C165" s="4" t="s">
        <v>200</v>
      </c>
      <c r="D165" s="5" t="s">
        <v>201</v>
      </c>
      <c r="E165" s="5" t="s">
        <v>13</v>
      </c>
      <c r="F165" s="23"/>
      <c r="G165" s="4" t="s">
        <v>15</v>
      </c>
      <c r="H165" s="5" t="s">
        <v>16</v>
      </c>
      <c r="I165" s="7">
        <v>16553.11</v>
      </c>
      <c r="J165" s="7"/>
    </row>
    <row r="166" spans="1:10" s="1" customFormat="1" ht="19.75" customHeight="1" x14ac:dyDescent="0.25">
      <c r="A166" s="8"/>
      <c r="B166" s="8"/>
      <c r="C166" s="9"/>
      <c r="D166" s="9"/>
      <c r="E166" s="10" t="s">
        <v>13</v>
      </c>
      <c r="F166" s="10" t="s">
        <v>13</v>
      </c>
      <c r="G166" s="11" t="s">
        <v>15</v>
      </c>
      <c r="H166" s="10" t="s">
        <v>16</v>
      </c>
      <c r="I166" s="12">
        <v>103813749.56</v>
      </c>
      <c r="J166" s="12"/>
    </row>
    <row r="167" spans="1:10" s="1" customFormat="1" ht="19.75" customHeight="1" x14ac:dyDescent="0.25">
      <c r="A167" s="13" t="s">
        <v>132</v>
      </c>
      <c r="B167" s="14"/>
      <c r="C167" s="9"/>
      <c r="D167" s="9"/>
      <c r="E167" s="9"/>
      <c r="F167" s="9"/>
      <c r="G167" s="9"/>
      <c r="H167" s="10" t="s">
        <v>202</v>
      </c>
      <c r="I167" s="12">
        <v>103813749.56</v>
      </c>
      <c r="J167" s="12"/>
    </row>
    <row r="168" spans="1:10" s="1" customFormat="1" ht="11.15" customHeight="1" x14ac:dyDescent="0.25">
      <c r="A168" s="15"/>
      <c r="B168" s="16"/>
      <c r="C168" s="15"/>
      <c r="D168" s="16"/>
      <c r="E168" s="15"/>
      <c r="F168" s="15"/>
      <c r="G168" s="15"/>
      <c r="H168" s="15"/>
      <c r="I168" s="15"/>
      <c r="J168" s="15"/>
    </row>
    <row r="169" spans="1:10" s="1" customFormat="1" ht="19.75" customHeight="1" x14ac:dyDescent="0.25">
      <c r="A169" s="17" t="s">
        <v>203</v>
      </c>
      <c r="B169" s="17" t="s">
        <v>204</v>
      </c>
      <c r="C169" s="18" t="s">
        <v>53</v>
      </c>
      <c r="D169" s="19" t="s">
        <v>54</v>
      </c>
      <c r="E169" s="19" t="s">
        <v>13</v>
      </c>
      <c r="F169" s="20" t="s">
        <v>13</v>
      </c>
      <c r="G169" s="18" t="s">
        <v>15</v>
      </c>
      <c r="H169" s="19" t="s">
        <v>16</v>
      </c>
      <c r="I169" s="21">
        <v>16507187</v>
      </c>
      <c r="J169" s="21"/>
    </row>
    <row r="170" spans="1:10" s="1" customFormat="1" ht="19.75" customHeight="1" x14ac:dyDescent="0.25">
      <c r="A170" s="8"/>
      <c r="B170" s="8"/>
      <c r="C170" s="9"/>
      <c r="D170" s="9"/>
      <c r="E170" s="10" t="s">
        <v>13</v>
      </c>
      <c r="F170" s="10" t="s">
        <v>13</v>
      </c>
      <c r="G170" s="11" t="s">
        <v>15</v>
      </c>
      <c r="H170" s="10" t="s">
        <v>16</v>
      </c>
      <c r="I170" s="12">
        <v>16507187</v>
      </c>
      <c r="J170" s="12"/>
    </row>
    <row r="171" spans="1:10" s="1" customFormat="1" ht="19.75" customHeight="1" x14ac:dyDescent="0.25">
      <c r="A171" s="22"/>
      <c r="B171" s="3" t="s">
        <v>204</v>
      </c>
      <c r="C171" s="4" t="s">
        <v>138</v>
      </c>
      <c r="D171" s="5" t="s">
        <v>139</v>
      </c>
      <c r="E171" s="5" t="s">
        <v>13</v>
      </c>
      <c r="F171" s="6" t="s">
        <v>205</v>
      </c>
      <c r="G171" s="4" t="s">
        <v>15</v>
      </c>
      <c r="H171" s="5" t="s">
        <v>206</v>
      </c>
      <c r="I171" s="7">
        <v>3353687.35</v>
      </c>
      <c r="J171" s="7"/>
    </row>
    <row r="172" spans="1:10" s="1" customFormat="1" ht="19.75" customHeight="1" x14ac:dyDescent="0.25">
      <c r="A172" s="24"/>
      <c r="B172" s="17" t="s">
        <v>204</v>
      </c>
      <c r="C172" s="18" t="s">
        <v>207</v>
      </c>
      <c r="D172" s="19" t="s">
        <v>208</v>
      </c>
      <c r="E172" s="19" t="s">
        <v>13</v>
      </c>
      <c r="F172" s="25"/>
      <c r="G172" s="18" t="s">
        <v>15</v>
      </c>
      <c r="H172" s="19" t="s">
        <v>206</v>
      </c>
      <c r="I172" s="21">
        <v>1443250.29</v>
      </c>
      <c r="J172" s="21"/>
    </row>
    <row r="173" spans="1:10" s="1" customFormat="1" ht="19.75" customHeight="1" x14ac:dyDescent="0.25">
      <c r="A173" s="8"/>
      <c r="B173" s="8"/>
      <c r="C173" s="9"/>
      <c r="D173" s="9"/>
      <c r="E173" s="10" t="s">
        <v>13</v>
      </c>
      <c r="F173" s="10" t="s">
        <v>205</v>
      </c>
      <c r="G173" s="11" t="s">
        <v>15</v>
      </c>
      <c r="H173" s="10" t="s">
        <v>206</v>
      </c>
      <c r="I173" s="12">
        <v>4796937.6399999997</v>
      </c>
      <c r="J173" s="12"/>
    </row>
    <row r="174" spans="1:10" s="1" customFormat="1" ht="19.75" customHeight="1" x14ac:dyDescent="0.25">
      <c r="A174" s="13" t="s">
        <v>203</v>
      </c>
      <c r="B174" s="14"/>
      <c r="C174" s="9"/>
      <c r="D174" s="9"/>
      <c r="E174" s="9"/>
      <c r="F174" s="9"/>
      <c r="G174" s="9"/>
      <c r="H174" s="10" t="s">
        <v>209</v>
      </c>
      <c r="I174" s="12">
        <v>21304124.640000001</v>
      </c>
      <c r="J174" s="12"/>
    </row>
    <row r="175" spans="1:10" s="1" customFormat="1" ht="11.15" customHeight="1" x14ac:dyDescent="0.25">
      <c r="A175" s="15"/>
      <c r="B175" s="16"/>
      <c r="C175" s="15"/>
      <c r="D175" s="16"/>
      <c r="E175" s="15"/>
      <c r="F175" s="15"/>
      <c r="G175" s="15"/>
      <c r="H175" s="15"/>
      <c r="I175" s="15"/>
      <c r="J175" s="15"/>
    </row>
    <row r="176" spans="1:10" s="1" customFormat="1" ht="19.75" customHeight="1" x14ac:dyDescent="0.25">
      <c r="A176" s="3" t="s">
        <v>210</v>
      </c>
      <c r="B176" s="3" t="s">
        <v>211</v>
      </c>
      <c r="C176" s="4" t="s">
        <v>30</v>
      </c>
      <c r="D176" s="5" t="s">
        <v>31</v>
      </c>
      <c r="E176" s="5" t="s">
        <v>13</v>
      </c>
      <c r="F176" s="6" t="s">
        <v>13</v>
      </c>
      <c r="G176" s="4" t="s">
        <v>15</v>
      </c>
      <c r="H176" s="5" t="s">
        <v>16</v>
      </c>
      <c r="I176" s="7">
        <v>180522.04</v>
      </c>
      <c r="J176" s="7"/>
    </row>
    <row r="177" spans="1:10" s="1" customFormat="1" ht="19.75" customHeight="1" x14ac:dyDescent="0.25">
      <c r="A177" s="24"/>
      <c r="B177" s="17" t="s">
        <v>211</v>
      </c>
      <c r="C177" s="18" t="s">
        <v>32</v>
      </c>
      <c r="D177" s="19" t="s">
        <v>33</v>
      </c>
      <c r="E177" s="19" t="s">
        <v>13</v>
      </c>
      <c r="F177" s="25"/>
      <c r="G177" s="18" t="s">
        <v>15</v>
      </c>
      <c r="H177" s="19" t="s">
        <v>16</v>
      </c>
      <c r="I177" s="21">
        <v>13340.08</v>
      </c>
      <c r="J177" s="21"/>
    </row>
    <row r="178" spans="1:10" s="1" customFormat="1" ht="19.75" customHeight="1" x14ac:dyDescent="0.25">
      <c r="A178" s="22"/>
      <c r="B178" s="3" t="s">
        <v>211</v>
      </c>
      <c r="C178" s="4" t="s">
        <v>34</v>
      </c>
      <c r="D178" s="5" t="s">
        <v>35</v>
      </c>
      <c r="E178" s="5" t="s">
        <v>13</v>
      </c>
      <c r="F178" s="23"/>
      <c r="G178" s="4" t="s">
        <v>15</v>
      </c>
      <c r="H178" s="5" t="s">
        <v>16</v>
      </c>
      <c r="I178" s="7">
        <v>150608.75</v>
      </c>
      <c r="J178" s="7"/>
    </row>
    <row r="179" spans="1:10" s="1" customFormat="1" ht="19.75" customHeight="1" x14ac:dyDescent="0.25">
      <c r="A179" s="24"/>
      <c r="B179" s="17" t="s">
        <v>211</v>
      </c>
      <c r="C179" s="18" t="s">
        <v>36</v>
      </c>
      <c r="D179" s="19" t="s">
        <v>37</v>
      </c>
      <c r="E179" s="19" t="s">
        <v>13</v>
      </c>
      <c r="F179" s="25"/>
      <c r="G179" s="18" t="s">
        <v>15</v>
      </c>
      <c r="H179" s="19" t="s">
        <v>16</v>
      </c>
      <c r="I179" s="21">
        <v>27082.560000000001</v>
      </c>
      <c r="J179" s="21"/>
    </row>
    <row r="180" spans="1:10" s="1" customFormat="1" ht="19.75" customHeight="1" x14ac:dyDescent="0.25">
      <c r="A180" s="22"/>
      <c r="B180" s="3" t="s">
        <v>211</v>
      </c>
      <c r="C180" s="4" t="s">
        <v>38</v>
      </c>
      <c r="D180" s="5" t="s">
        <v>39</v>
      </c>
      <c r="E180" s="5" t="s">
        <v>13</v>
      </c>
      <c r="F180" s="23"/>
      <c r="G180" s="4" t="s">
        <v>15</v>
      </c>
      <c r="H180" s="5" t="s">
        <v>16</v>
      </c>
      <c r="I180" s="7">
        <v>50.1</v>
      </c>
      <c r="J180" s="7"/>
    </row>
    <row r="181" spans="1:10" s="1" customFormat="1" ht="19.75" customHeight="1" x14ac:dyDescent="0.25">
      <c r="A181" s="8"/>
      <c r="B181" s="8"/>
      <c r="C181" s="9"/>
      <c r="D181" s="9"/>
      <c r="E181" s="10" t="s">
        <v>13</v>
      </c>
      <c r="F181" s="10" t="s">
        <v>13</v>
      </c>
      <c r="G181" s="11" t="s">
        <v>15</v>
      </c>
      <c r="H181" s="10" t="s">
        <v>16</v>
      </c>
      <c r="I181" s="12">
        <v>371603.53</v>
      </c>
      <c r="J181" s="12"/>
    </row>
    <row r="182" spans="1:10" s="1" customFormat="1" ht="19.75" customHeight="1" x14ac:dyDescent="0.25">
      <c r="A182" s="13" t="s">
        <v>210</v>
      </c>
      <c r="B182" s="14"/>
      <c r="C182" s="9"/>
      <c r="D182" s="9"/>
      <c r="E182" s="9"/>
      <c r="F182" s="9"/>
      <c r="G182" s="9"/>
      <c r="H182" s="10" t="s">
        <v>212</v>
      </c>
      <c r="I182" s="12">
        <v>371603.53</v>
      </c>
      <c r="J182" s="12"/>
    </row>
    <row r="183" spans="1:10" s="1" customFormat="1" ht="11.15" customHeight="1" x14ac:dyDescent="0.25">
      <c r="A183" s="15"/>
      <c r="B183" s="16"/>
      <c r="C183" s="15"/>
      <c r="D183" s="16"/>
      <c r="E183" s="15"/>
      <c r="F183" s="15"/>
      <c r="G183" s="15"/>
      <c r="H183" s="15"/>
      <c r="I183" s="15"/>
      <c r="J183" s="15"/>
    </row>
    <row r="184" spans="1:10" s="1" customFormat="1" ht="19.75" customHeight="1" x14ac:dyDescent="0.25">
      <c r="A184" s="17" t="s">
        <v>213</v>
      </c>
      <c r="B184" s="17" t="s">
        <v>214</v>
      </c>
      <c r="C184" s="18" t="s">
        <v>215</v>
      </c>
      <c r="D184" s="19" t="s">
        <v>216</v>
      </c>
      <c r="E184" s="19" t="s">
        <v>13</v>
      </c>
      <c r="F184" s="20" t="s">
        <v>13</v>
      </c>
      <c r="G184" s="18" t="s">
        <v>15</v>
      </c>
      <c r="H184" s="19" t="s">
        <v>16</v>
      </c>
      <c r="I184" s="21">
        <v>670599</v>
      </c>
      <c r="J184" s="21"/>
    </row>
    <row r="185" spans="1:10" s="1" customFormat="1" ht="19.75" customHeight="1" x14ac:dyDescent="0.25">
      <c r="A185" s="22"/>
      <c r="B185" s="3" t="s">
        <v>214</v>
      </c>
      <c r="C185" s="4" t="s">
        <v>217</v>
      </c>
      <c r="D185" s="5" t="s">
        <v>218</v>
      </c>
      <c r="E185" s="5" t="s">
        <v>13</v>
      </c>
      <c r="F185" s="23"/>
      <c r="G185" s="4" t="s">
        <v>15</v>
      </c>
      <c r="H185" s="5" t="s">
        <v>16</v>
      </c>
      <c r="I185" s="7">
        <v>322921787.37</v>
      </c>
      <c r="J185" s="7">
        <v>338142.99</v>
      </c>
    </row>
    <row r="186" spans="1:10" s="1" customFormat="1" ht="19.75" customHeight="1" x14ac:dyDescent="0.25">
      <c r="A186" s="8"/>
      <c r="B186" s="8"/>
      <c r="C186" s="9"/>
      <c r="D186" s="9"/>
      <c r="E186" s="10" t="s">
        <v>13</v>
      </c>
      <c r="F186" s="10" t="s">
        <v>13</v>
      </c>
      <c r="G186" s="11" t="s">
        <v>15</v>
      </c>
      <c r="H186" s="10" t="s">
        <v>16</v>
      </c>
      <c r="I186" s="12">
        <v>323592386.37</v>
      </c>
      <c r="J186" s="12">
        <v>338142.99</v>
      </c>
    </row>
    <row r="187" spans="1:10" s="1" customFormat="1" ht="19.75" customHeight="1" x14ac:dyDescent="0.25">
      <c r="A187" s="24"/>
      <c r="B187" s="17" t="s">
        <v>214</v>
      </c>
      <c r="C187" s="18" t="s">
        <v>30</v>
      </c>
      <c r="D187" s="19" t="s">
        <v>31</v>
      </c>
      <c r="E187" s="19" t="s">
        <v>13</v>
      </c>
      <c r="F187" s="20" t="s">
        <v>219</v>
      </c>
      <c r="G187" s="18" t="s">
        <v>15</v>
      </c>
      <c r="H187" s="19" t="s">
        <v>16</v>
      </c>
      <c r="I187" s="21">
        <v>864087.26</v>
      </c>
      <c r="J187" s="21"/>
    </row>
    <row r="188" spans="1:10" s="1" customFormat="1" ht="19.75" customHeight="1" x14ac:dyDescent="0.25">
      <c r="A188" s="22"/>
      <c r="B188" s="3" t="s">
        <v>214</v>
      </c>
      <c r="C188" s="4" t="s">
        <v>32</v>
      </c>
      <c r="D188" s="5" t="s">
        <v>33</v>
      </c>
      <c r="E188" s="5" t="s">
        <v>13</v>
      </c>
      <c r="F188" s="23"/>
      <c r="G188" s="4" t="s">
        <v>15</v>
      </c>
      <c r="H188" s="5" t="s">
        <v>16</v>
      </c>
      <c r="I188" s="7">
        <v>44918.48</v>
      </c>
      <c r="J188" s="7"/>
    </row>
    <row r="189" spans="1:10" s="1" customFormat="1" ht="19.75" customHeight="1" x14ac:dyDescent="0.25">
      <c r="A189" s="24"/>
      <c r="B189" s="17" t="s">
        <v>214</v>
      </c>
      <c r="C189" s="18" t="s">
        <v>34</v>
      </c>
      <c r="D189" s="19" t="s">
        <v>35</v>
      </c>
      <c r="E189" s="19" t="s">
        <v>13</v>
      </c>
      <c r="F189" s="25"/>
      <c r="G189" s="18" t="s">
        <v>15</v>
      </c>
      <c r="H189" s="19" t="s">
        <v>16</v>
      </c>
      <c r="I189" s="21">
        <v>514187.68</v>
      </c>
      <c r="J189" s="21"/>
    </row>
    <row r="190" spans="1:10" s="1" customFormat="1" ht="19.75" customHeight="1" x14ac:dyDescent="0.25">
      <c r="A190" s="22"/>
      <c r="B190" s="3" t="s">
        <v>214</v>
      </c>
      <c r="C190" s="4" t="s">
        <v>36</v>
      </c>
      <c r="D190" s="5" t="s">
        <v>37</v>
      </c>
      <c r="E190" s="5" t="s">
        <v>13</v>
      </c>
      <c r="F190" s="23"/>
      <c r="G190" s="4" t="s">
        <v>15</v>
      </c>
      <c r="H190" s="5" t="s">
        <v>16</v>
      </c>
      <c r="I190" s="7">
        <v>79179.839999999997</v>
      </c>
      <c r="J190" s="7"/>
    </row>
    <row r="191" spans="1:10" s="1" customFormat="1" ht="19.75" customHeight="1" x14ac:dyDescent="0.25">
      <c r="A191" s="24"/>
      <c r="B191" s="17" t="s">
        <v>214</v>
      </c>
      <c r="C191" s="18" t="s">
        <v>38</v>
      </c>
      <c r="D191" s="19" t="s">
        <v>39</v>
      </c>
      <c r="E191" s="19" t="s">
        <v>13</v>
      </c>
      <c r="F191" s="25"/>
      <c r="G191" s="18" t="s">
        <v>15</v>
      </c>
      <c r="H191" s="19" t="s">
        <v>16</v>
      </c>
      <c r="I191" s="21">
        <v>112.41</v>
      </c>
      <c r="J191" s="21"/>
    </row>
    <row r="192" spans="1:10" s="1" customFormat="1" ht="19.75" customHeight="1" x14ac:dyDescent="0.25">
      <c r="A192" s="22"/>
      <c r="B192" s="3" t="s">
        <v>214</v>
      </c>
      <c r="C192" s="4" t="s">
        <v>138</v>
      </c>
      <c r="D192" s="5" t="s">
        <v>139</v>
      </c>
      <c r="E192" s="5" t="s">
        <v>13</v>
      </c>
      <c r="F192" s="23"/>
      <c r="G192" s="4" t="s">
        <v>15</v>
      </c>
      <c r="H192" s="5" t="s">
        <v>16</v>
      </c>
      <c r="I192" s="7">
        <v>43957.05</v>
      </c>
      <c r="J192" s="7"/>
    </row>
    <row r="193" spans="1:10" s="1" customFormat="1" ht="19.75" customHeight="1" x14ac:dyDescent="0.25">
      <c r="A193" s="24"/>
      <c r="B193" s="17" t="s">
        <v>214</v>
      </c>
      <c r="C193" s="18" t="s">
        <v>220</v>
      </c>
      <c r="D193" s="19" t="s">
        <v>221</v>
      </c>
      <c r="E193" s="19" t="s">
        <v>13</v>
      </c>
      <c r="F193" s="25"/>
      <c r="G193" s="18" t="s">
        <v>15</v>
      </c>
      <c r="H193" s="19" t="s">
        <v>16</v>
      </c>
      <c r="I193" s="21">
        <v>53365.83</v>
      </c>
      <c r="J193" s="21"/>
    </row>
    <row r="194" spans="1:10" s="1" customFormat="1" ht="19.75" customHeight="1" x14ac:dyDescent="0.25">
      <c r="A194" s="22"/>
      <c r="B194" s="3" t="s">
        <v>214</v>
      </c>
      <c r="C194" s="4" t="s">
        <v>61</v>
      </c>
      <c r="D194" s="5" t="s">
        <v>62</v>
      </c>
      <c r="E194" s="5" t="s">
        <v>13</v>
      </c>
      <c r="F194" s="23"/>
      <c r="G194" s="4" t="s">
        <v>15</v>
      </c>
      <c r="H194" s="5" t="s">
        <v>16</v>
      </c>
      <c r="I194" s="7">
        <v>191.45</v>
      </c>
      <c r="J194" s="7"/>
    </row>
    <row r="195" spans="1:10" s="1" customFormat="1" ht="19.75" customHeight="1" x14ac:dyDescent="0.25">
      <c r="A195" s="24"/>
      <c r="B195" s="17" t="s">
        <v>214</v>
      </c>
      <c r="C195" s="18" t="s">
        <v>217</v>
      </c>
      <c r="D195" s="19" t="s">
        <v>218</v>
      </c>
      <c r="E195" s="19" t="s">
        <v>13</v>
      </c>
      <c r="F195" s="25"/>
      <c r="G195" s="18" t="s">
        <v>15</v>
      </c>
      <c r="H195" s="19" t="s">
        <v>16</v>
      </c>
      <c r="I195" s="21">
        <v>-5.0931703299284001E-11</v>
      </c>
      <c r="J195" s="21"/>
    </row>
    <row r="196" spans="1:10" s="1" customFormat="1" ht="19.75" customHeight="1" x14ac:dyDescent="0.25">
      <c r="A196" s="8"/>
      <c r="B196" s="8"/>
      <c r="C196" s="9"/>
      <c r="D196" s="9"/>
      <c r="E196" s="10" t="s">
        <v>13</v>
      </c>
      <c r="F196" s="10" t="s">
        <v>219</v>
      </c>
      <c r="G196" s="11" t="s">
        <v>15</v>
      </c>
      <c r="H196" s="10" t="s">
        <v>16</v>
      </c>
      <c r="I196" s="12">
        <v>1600000</v>
      </c>
      <c r="J196" s="12"/>
    </row>
    <row r="197" spans="1:10" s="1" customFormat="1" ht="19.75" customHeight="1" x14ac:dyDescent="0.25">
      <c r="A197" s="22"/>
      <c r="B197" s="3" t="s">
        <v>214</v>
      </c>
      <c r="C197" s="4" t="s">
        <v>217</v>
      </c>
      <c r="D197" s="5" t="s">
        <v>218</v>
      </c>
      <c r="E197" s="5" t="s">
        <v>222</v>
      </c>
      <c r="F197" s="6" t="s">
        <v>223</v>
      </c>
      <c r="G197" s="4" t="s">
        <v>15</v>
      </c>
      <c r="H197" s="5" t="s">
        <v>43</v>
      </c>
      <c r="I197" s="7">
        <v>2464099</v>
      </c>
      <c r="J197" s="7">
        <v>188886</v>
      </c>
    </row>
    <row r="198" spans="1:10" s="1" customFormat="1" ht="19.75" customHeight="1" x14ac:dyDescent="0.25">
      <c r="A198" s="8"/>
      <c r="B198" s="8"/>
      <c r="C198" s="9"/>
      <c r="D198" s="9"/>
      <c r="E198" s="10" t="s">
        <v>222</v>
      </c>
      <c r="F198" s="10" t="s">
        <v>223</v>
      </c>
      <c r="G198" s="11" t="s">
        <v>15</v>
      </c>
      <c r="H198" s="10" t="s">
        <v>43</v>
      </c>
      <c r="I198" s="12">
        <v>2464099</v>
      </c>
      <c r="J198" s="12">
        <v>188886</v>
      </c>
    </row>
    <row r="199" spans="1:10" s="1" customFormat="1" ht="19.75" customHeight="1" x14ac:dyDescent="0.25">
      <c r="A199" s="24"/>
      <c r="B199" s="17" t="s">
        <v>214</v>
      </c>
      <c r="C199" s="18" t="s">
        <v>30</v>
      </c>
      <c r="D199" s="19" t="s">
        <v>31</v>
      </c>
      <c r="E199" s="19" t="s">
        <v>222</v>
      </c>
      <c r="F199" s="20" t="s">
        <v>224</v>
      </c>
      <c r="G199" s="18" t="s">
        <v>15</v>
      </c>
      <c r="H199" s="19" t="s">
        <v>43</v>
      </c>
      <c r="I199" s="21">
        <v>37267.42</v>
      </c>
      <c r="J199" s="21">
        <v>5589.19</v>
      </c>
    </row>
    <row r="200" spans="1:10" s="1" customFormat="1" ht="19.75" customHeight="1" x14ac:dyDescent="0.25">
      <c r="A200" s="22"/>
      <c r="B200" s="3" t="s">
        <v>214</v>
      </c>
      <c r="C200" s="4" t="s">
        <v>30</v>
      </c>
      <c r="D200" s="5" t="s">
        <v>31</v>
      </c>
      <c r="E200" s="5" t="s">
        <v>222</v>
      </c>
      <c r="F200" s="23"/>
      <c r="G200" s="4" t="s">
        <v>44</v>
      </c>
      <c r="H200" s="5" t="s">
        <v>43</v>
      </c>
      <c r="I200" s="7">
        <v>31610.44</v>
      </c>
      <c r="J200" s="7"/>
    </row>
    <row r="201" spans="1:10" s="1" customFormat="1" ht="19.75" customHeight="1" x14ac:dyDescent="0.25">
      <c r="A201" s="24"/>
      <c r="B201" s="17" t="s">
        <v>214</v>
      </c>
      <c r="C201" s="18" t="s">
        <v>32</v>
      </c>
      <c r="D201" s="19" t="s">
        <v>33</v>
      </c>
      <c r="E201" s="19" t="s">
        <v>222</v>
      </c>
      <c r="F201" s="25"/>
      <c r="G201" s="18" t="s">
        <v>15</v>
      </c>
      <c r="H201" s="19" t="s">
        <v>43</v>
      </c>
      <c r="I201" s="21">
        <v>2721.1</v>
      </c>
      <c r="J201" s="21">
        <v>410.05</v>
      </c>
    </row>
    <row r="202" spans="1:10" s="1" customFormat="1" ht="19.75" customHeight="1" x14ac:dyDescent="0.25">
      <c r="A202" s="22"/>
      <c r="B202" s="3" t="s">
        <v>214</v>
      </c>
      <c r="C202" s="4" t="s">
        <v>32</v>
      </c>
      <c r="D202" s="5" t="s">
        <v>33</v>
      </c>
      <c r="E202" s="5" t="s">
        <v>222</v>
      </c>
      <c r="F202" s="23"/>
      <c r="G202" s="4" t="s">
        <v>44</v>
      </c>
      <c r="H202" s="5" t="s">
        <v>43</v>
      </c>
      <c r="I202" s="7">
        <v>2694.8</v>
      </c>
      <c r="J202" s="7"/>
    </row>
    <row r="203" spans="1:10" s="1" customFormat="1" ht="19.75" customHeight="1" x14ac:dyDescent="0.25">
      <c r="A203" s="24"/>
      <c r="B203" s="17" t="s">
        <v>214</v>
      </c>
      <c r="C203" s="18" t="s">
        <v>34</v>
      </c>
      <c r="D203" s="19" t="s">
        <v>35</v>
      </c>
      <c r="E203" s="19" t="s">
        <v>222</v>
      </c>
      <c r="F203" s="25"/>
      <c r="G203" s="18" t="s">
        <v>15</v>
      </c>
      <c r="H203" s="19" t="s">
        <v>43</v>
      </c>
      <c r="I203" s="21">
        <v>31317.81</v>
      </c>
      <c r="J203" s="21">
        <v>4693.1099999999997</v>
      </c>
    </row>
    <row r="204" spans="1:10" s="1" customFormat="1" ht="19.75" customHeight="1" x14ac:dyDescent="0.25">
      <c r="A204" s="22"/>
      <c r="B204" s="3" t="s">
        <v>214</v>
      </c>
      <c r="C204" s="4" t="s">
        <v>34</v>
      </c>
      <c r="D204" s="5" t="s">
        <v>35</v>
      </c>
      <c r="E204" s="5" t="s">
        <v>222</v>
      </c>
      <c r="F204" s="23"/>
      <c r="G204" s="4" t="s">
        <v>44</v>
      </c>
      <c r="H204" s="5" t="s">
        <v>43</v>
      </c>
      <c r="I204" s="7">
        <v>31126.05</v>
      </c>
      <c r="J204" s="7"/>
    </row>
    <row r="205" spans="1:10" s="1" customFormat="1" ht="19.75" customHeight="1" x14ac:dyDescent="0.25">
      <c r="A205" s="24"/>
      <c r="B205" s="17" t="s">
        <v>214</v>
      </c>
      <c r="C205" s="18" t="s">
        <v>36</v>
      </c>
      <c r="D205" s="19" t="s">
        <v>37</v>
      </c>
      <c r="E205" s="19" t="s">
        <v>222</v>
      </c>
      <c r="F205" s="25"/>
      <c r="G205" s="18" t="s">
        <v>15</v>
      </c>
      <c r="H205" s="19" t="s">
        <v>43</v>
      </c>
      <c r="I205" s="21">
        <v>5128.55</v>
      </c>
      <c r="J205" s="21">
        <v>685.16</v>
      </c>
    </row>
    <row r="206" spans="1:10" s="1" customFormat="1" ht="19.75" customHeight="1" x14ac:dyDescent="0.25">
      <c r="A206" s="22"/>
      <c r="B206" s="3" t="s">
        <v>214</v>
      </c>
      <c r="C206" s="4" t="s">
        <v>36</v>
      </c>
      <c r="D206" s="5" t="s">
        <v>37</v>
      </c>
      <c r="E206" s="5" t="s">
        <v>222</v>
      </c>
      <c r="F206" s="23"/>
      <c r="G206" s="4" t="s">
        <v>44</v>
      </c>
      <c r="H206" s="5" t="s">
        <v>43</v>
      </c>
      <c r="I206" s="7">
        <v>4844.05</v>
      </c>
      <c r="J206" s="7"/>
    </row>
    <row r="207" spans="1:10" s="1" customFormat="1" ht="19.75" customHeight="1" x14ac:dyDescent="0.25">
      <c r="A207" s="24"/>
      <c r="B207" s="17" t="s">
        <v>214</v>
      </c>
      <c r="C207" s="18" t="s">
        <v>38</v>
      </c>
      <c r="D207" s="19" t="s">
        <v>39</v>
      </c>
      <c r="E207" s="19" t="s">
        <v>222</v>
      </c>
      <c r="F207" s="25"/>
      <c r="G207" s="18" t="s">
        <v>15</v>
      </c>
      <c r="H207" s="19" t="s">
        <v>43</v>
      </c>
      <c r="I207" s="21">
        <v>8.48</v>
      </c>
      <c r="J207" s="21">
        <v>1.02</v>
      </c>
    </row>
    <row r="208" spans="1:10" s="1" customFormat="1" ht="19.75" customHeight="1" x14ac:dyDescent="0.25">
      <c r="A208" s="22"/>
      <c r="B208" s="3" t="s">
        <v>214</v>
      </c>
      <c r="C208" s="4" t="s">
        <v>38</v>
      </c>
      <c r="D208" s="5" t="s">
        <v>39</v>
      </c>
      <c r="E208" s="5" t="s">
        <v>222</v>
      </c>
      <c r="F208" s="23"/>
      <c r="G208" s="4" t="s">
        <v>44</v>
      </c>
      <c r="H208" s="5" t="s">
        <v>43</v>
      </c>
      <c r="I208" s="7">
        <v>6.3</v>
      </c>
      <c r="J208" s="7"/>
    </row>
    <row r="209" spans="1:10" s="1" customFormat="1" ht="19.75" customHeight="1" x14ac:dyDescent="0.25">
      <c r="A209" s="24"/>
      <c r="B209" s="17" t="s">
        <v>214</v>
      </c>
      <c r="C209" s="18" t="s">
        <v>217</v>
      </c>
      <c r="D209" s="19" t="s">
        <v>218</v>
      </c>
      <c r="E209" s="19" t="s">
        <v>222</v>
      </c>
      <c r="F209" s="25"/>
      <c r="G209" s="18" t="s">
        <v>15</v>
      </c>
      <c r="H209" s="19" t="s">
        <v>43</v>
      </c>
      <c r="I209" s="21">
        <v>2.72848410531879E-12</v>
      </c>
      <c r="J209" s="21">
        <v>-4310.37</v>
      </c>
    </row>
    <row r="210" spans="1:10" s="1" customFormat="1" ht="19.75" customHeight="1" x14ac:dyDescent="0.25">
      <c r="A210" s="8"/>
      <c r="B210" s="8"/>
      <c r="C210" s="9"/>
      <c r="D210" s="9"/>
      <c r="E210" s="10" t="s">
        <v>222</v>
      </c>
      <c r="F210" s="10" t="s">
        <v>224</v>
      </c>
      <c r="G210" s="11" t="s">
        <v>45</v>
      </c>
      <c r="H210" s="10" t="s">
        <v>43</v>
      </c>
      <c r="I210" s="12">
        <v>146725</v>
      </c>
      <c r="J210" s="12">
        <v>7068.16</v>
      </c>
    </row>
    <row r="211" spans="1:10" s="1" customFormat="1" ht="19.75" customHeight="1" x14ac:dyDescent="0.25">
      <c r="A211" s="22"/>
      <c r="B211" s="3" t="s">
        <v>214</v>
      </c>
      <c r="C211" s="4" t="s">
        <v>30</v>
      </c>
      <c r="D211" s="5" t="s">
        <v>31</v>
      </c>
      <c r="E211" s="5" t="s">
        <v>225</v>
      </c>
      <c r="F211" s="6" t="s">
        <v>226</v>
      </c>
      <c r="G211" s="4" t="s">
        <v>44</v>
      </c>
      <c r="H211" s="5" t="s">
        <v>43</v>
      </c>
      <c r="I211" s="7">
        <v>12466.68</v>
      </c>
      <c r="J211" s="7">
        <v>752.64</v>
      </c>
    </row>
    <row r="212" spans="1:10" s="1" customFormat="1" ht="19.75" customHeight="1" x14ac:dyDescent="0.25">
      <c r="A212" s="24"/>
      <c r="B212" s="17" t="s">
        <v>214</v>
      </c>
      <c r="C212" s="18" t="s">
        <v>32</v>
      </c>
      <c r="D212" s="19" t="s">
        <v>33</v>
      </c>
      <c r="E212" s="19" t="s">
        <v>225</v>
      </c>
      <c r="F212" s="25"/>
      <c r="G212" s="18" t="s">
        <v>44</v>
      </c>
      <c r="H212" s="19" t="s">
        <v>43</v>
      </c>
      <c r="I212" s="21">
        <v>859.45</v>
      </c>
      <c r="J212" s="21">
        <v>52.77</v>
      </c>
    </row>
    <row r="213" spans="1:10" s="1" customFormat="1" ht="19.75" customHeight="1" x14ac:dyDescent="0.25">
      <c r="A213" s="22"/>
      <c r="B213" s="3" t="s">
        <v>214</v>
      </c>
      <c r="C213" s="4" t="s">
        <v>34</v>
      </c>
      <c r="D213" s="5" t="s">
        <v>35</v>
      </c>
      <c r="E213" s="5" t="s">
        <v>225</v>
      </c>
      <c r="F213" s="23"/>
      <c r="G213" s="4" t="s">
        <v>44</v>
      </c>
      <c r="H213" s="5" t="s">
        <v>43</v>
      </c>
      <c r="I213" s="7">
        <v>10509.6</v>
      </c>
      <c r="J213" s="7">
        <v>632.01</v>
      </c>
    </row>
    <row r="214" spans="1:10" s="1" customFormat="1" ht="19.75" customHeight="1" x14ac:dyDescent="0.25">
      <c r="A214" s="24"/>
      <c r="B214" s="17" t="s">
        <v>214</v>
      </c>
      <c r="C214" s="18" t="s">
        <v>36</v>
      </c>
      <c r="D214" s="19" t="s">
        <v>37</v>
      </c>
      <c r="E214" s="19" t="s">
        <v>225</v>
      </c>
      <c r="F214" s="25"/>
      <c r="G214" s="18" t="s">
        <v>44</v>
      </c>
      <c r="H214" s="19" t="s">
        <v>43</v>
      </c>
      <c r="I214" s="21">
        <v>2454.2600000000002</v>
      </c>
      <c r="J214" s="21">
        <v>141.56</v>
      </c>
    </row>
    <row r="215" spans="1:10" s="1" customFormat="1" ht="19.75" customHeight="1" x14ac:dyDescent="0.25">
      <c r="A215" s="22"/>
      <c r="B215" s="3" t="s">
        <v>214</v>
      </c>
      <c r="C215" s="4" t="s">
        <v>38</v>
      </c>
      <c r="D215" s="5" t="s">
        <v>39</v>
      </c>
      <c r="E215" s="5" t="s">
        <v>225</v>
      </c>
      <c r="F215" s="23"/>
      <c r="G215" s="4" t="s">
        <v>44</v>
      </c>
      <c r="H215" s="5" t="s">
        <v>43</v>
      </c>
      <c r="I215" s="7">
        <v>1.86</v>
      </c>
      <c r="J215" s="7">
        <v>0.12</v>
      </c>
    </row>
    <row r="216" spans="1:10" s="1" customFormat="1" ht="19.75" customHeight="1" x14ac:dyDescent="0.25">
      <c r="A216" s="24"/>
      <c r="B216" s="17" t="s">
        <v>214</v>
      </c>
      <c r="C216" s="18" t="s">
        <v>217</v>
      </c>
      <c r="D216" s="19" t="s">
        <v>218</v>
      </c>
      <c r="E216" s="19" t="s">
        <v>225</v>
      </c>
      <c r="F216" s="25"/>
      <c r="G216" s="18" t="s">
        <v>44</v>
      </c>
      <c r="H216" s="19" t="s">
        <v>43</v>
      </c>
      <c r="I216" s="21">
        <v>2823924.48</v>
      </c>
      <c r="J216" s="21">
        <v>592954.21</v>
      </c>
    </row>
    <row r="217" spans="1:10" s="1" customFormat="1" ht="19.75" customHeight="1" x14ac:dyDescent="0.25">
      <c r="A217" s="8"/>
      <c r="B217" s="8"/>
      <c r="C217" s="9"/>
      <c r="D217" s="9"/>
      <c r="E217" s="10" t="s">
        <v>225</v>
      </c>
      <c r="F217" s="10" t="s">
        <v>226</v>
      </c>
      <c r="G217" s="11" t="s">
        <v>44</v>
      </c>
      <c r="H217" s="10" t="s">
        <v>43</v>
      </c>
      <c r="I217" s="12">
        <v>2850216.33</v>
      </c>
      <c r="J217" s="12">
        <v>594533.31000000006</v>
      </c>
    </row>
    <row r="218" spans="1:10" s="1" customFormat="1" ht="19.75" customHeight="1" x14ac:dyDescent="0.25">
      <c r="A218" s="22"/>
      <c r="B218" s="3" t="s">
        <v>214</v>
      </c>
      <c r="C218" s="4" t="s">
        <v>217</v>
      </c>
      <c r="D218" s="5" t="s">
        <v>218</v>
      </c>
      <c r="E218" s="5" t="s">
        <v>227</v>
      </c>
      <c r="F218" s="6" t="s">
        <v>227</v>
      </c>
      <c r="G218" s="4" t="s">
        <v>228</v>
      </c>
      <c r="H218" s="5" t="s">
        <v>16</v>
      </c>
      <c r="I218" s="7">
        <v>157601842.93000001</v>
      </c>
      <c r="J218" s="7"/>
    </row>
    <row r="219" spans="1:10" s="1" customFormat="1" ht="19.75" customHeight="1" x14ac:dyDescent="0.25">
      <c r="A219" s="8"/>
      <c r="B219" s="8"/>
      <c r="C219" s="9"/>
      <c r="D219" s="9"/>
      <c r="E219" s="10" t="s">
        <v>227</v>
      </c>
      <c r="F219" s="10" t="s">
        <v>227</v>
      </c>
      <c r="G219" s="11" t="s">
        <v>228</v>
      </c>
      <c r="H219" s="10" t="s">
        <v>16</v>
      </c>
      <c r="I219" s="12">
        <v>157601842.93000001</v>
      </c>
      <c r="J219" s="12"/>
    </row>
    <row r="220" spans="1:10" s="1" customFormat="1" ht="19.75" customHeight="1" x14ac:dyDescent="0.25">
      <c r="A220" s="13" t="s">
        <v>213</v>
      </c>
      <c r="B220" s="14"/>
      <c r="C220" s="9"/>
      <c r="D220" s="9"/>
      <c r="E220" s="9"/>
      <c r="F220" s="9"/>
      <c r="G220" s="9"/>
      <c r="H220" s="10" t="s">
        <v>229</v>
      </c>
      <c r="I220" s="12">
        <v>488255269.63</v>
      </c>
      <c r="J220" s="12">
        <v>1128630.46</v>
      </c>
    </row>
    <row r="221" spans="1:10" s="1" customFormat="1" ht="11.15" customHeight="1" x14ac:dyDescent="0.25">
      <c r="A221" s="15"/>
      <c r="B221" s="16"/>
      <c r="C221" s="15"/>
      <c r="D221" s="16"/>
      <c r="E221" s="15"/>
      <c r="F221" s="15"/>
      <c r="G221" s="15"/>
      <c r="H221" s="15"/>
      <c r="I221" s="15"/>
      <c r="J221" s="15"/>
    </row>
    <row r="222" spans="1:10" s="1" customFormat="1" ht="19.75" customHeight="1" x14ac:dyDescent="0.25">
      <c r="A222" s="17" t="s">
        <v>230</v>
      </c>
      <c r="B222" s="17" t="s">
        <v>231</v>
      </c>
      <c r="C222" s="18" t="s">
        <v>30</v>
      </c>
      <c r="D222" s="19" t="s">
        <v>31</v>
      </c>
      <c r="E222" s="19" t="s">
        <v>232</v>
      </c>
      <c r="F222" s="20" t="s">
        <v>233</v>
      </c>
      <c r="G222" s="18" t="s">
        <v>15</v>
      </c>
      <c r="H222" s="19" t="s">
        <v>16</v>
      </c>
      <c r="I222" s="21">
        <v>723973.94</v>
      </c>
      <c r="J222" s="21"/>
    </row>
    <row r="223" spans="1:10" s="1" customFormat="1" ht="19.75" customHeight="1" x14ac:dyDescent="0.25">
      <c r="A223" s="22"/>
      <c r="B223" s="3" t="s">
        <v>231</v>
      </c>
      <c r="C223" s="4" t="s">
        <v>234</v>
      </c>
      <c r="D223" s="5" t="s">
        <v>235</v>
      </c>
      <c r="E223" s="5" t="s">
        <v>232</v>
      </c>
      <c r="F223" s="23"/>
      <c r="G223" s="4" t="s">
        <v>15</v>
      </c>
      <c r="H223" s="5" t="s">
        <v>16</v>
      </c>
      <c r="I223" s="7">
        <v>10501.84</v>
      </c>
      <c r="J223" s="7"/>
    </row>
    <row r="224" spans="1:10" s="1" customFormat="1" ht="19.75" customHeight="1" x14ac:dyDescent="0.25">
      <c r="A224" s="24"/>
      <c r="B224" s="17" t="s">
        <v>231</v>
      </c>
      <c r="C224" s="18" t="s">
        <v>236</v>
      </c>
      <c r="D224" s="19" t="s">
        <v>237</v>
      </c>
      <c r="E224" s="19" t="s">
        <v>232</v>
      </c>
      <c r="F224" s="25"/>
      <c r="G224" s="18" t="s">
        <v>15</v>
      </c>
      <c r="H224" s="19" t="s">
        <v>16</v>
      </c>
      <c r="I224" s="21">
        <v>72979.33</v>
      </c>
      <c r="J224" s="21"/>
    </row>
    <row r="225" spans="1:10" s="1" customFormat="1" ht="19.75" customHeight="1" x14ac:dyDescent="0.25">
      <c r="A225" s="22"/>
      <c r="B225" s="3" t="s">
        <v>231</v>
      </c>
      <c r="C225" s="4" t="s">
        <v>238</v>
      </c>
      <c r="D225" s="5" t="s">
        <v>239</v>
      </c>
      <c r="E225" s="5" t="s">
        <v>232</v>
      </c>
      <c r="F225" s="23"/>
      <c r="G225" s="4" t="s">
        <v>15</v>
      </c>
      <c r="H225" s="5" t="s">
        <v>16</v>
      </c>
      <c r="I225" s="7">
        <v>128.11000000000001</v>
      </c>
      <c r="J225" s="7"/>
    </row>
    <row r="226" spans="1:10" s="1" customFormat="1" ht="19.75" customHeight="1" x14ac:dyDescent="0.25">
      <c r="A226" s="24"/>
      <c r="B226" s="17" t="s">
        <v>231</v>
      </c>
      <c r="C226" s="18" t="s">
        <v>134</v>
      </c>
      <c r="D226" s="19" t="s">
        <v>135</v>
      </c>
      <c r="E226" s="19" t="s">
        <v>232</v>
      </c>
      <c r="F226" s="25"/>
      <c r="G226" s="18" t="s">
        <v>15</v>
      </c>
      <c r="H226" s="19" t="s">
        <v>16</v>
      </c>
      <c r="I226" s="21">
        <v>25701.99</v>
      </c>
      <c r="J226" s="21"/>
    </row>
    <row r="227" spans="1:10" s="1" customFormat="1" ht="19.75" customHeight="1" x14ac:dyDescent="0.25">
      <c r="A227" s="22"/>
      <c r="B227" s="3" t="s">
        <v>231</v>
      </c>
      <c r="C227" s="4" t="s">
        <v>32</v>
      </c>
      <c r="D227" s="5" t="s">
        <v>33</v>
      </c>
      <c r="E227" s="5" t="s">
        <v>232</v>
      </c>
      <c r="F227" s="23"/>
      <c r="G227" s="4" t="s">
        <v>15</v>
      </c>
      <c r="H227" s="5" t="s">
        <v>16</v>
      </c>
      <c r="I227" s="7">
        <v>57256.91</v>
      </c>
      <c r="J227" s="7"/>
    </row>
    <row r="228" spans="1:10" s="1" customFormat="1" ht="19.75" customHeight="1" x14ac:dyDescent="0.25">
      <c r="A228" s="24"/>
      <c r="B228" s="17" t="s">
        <v>231</v>
      </c>
      <c r="C228" s="18" t="s">
        <v>34</v>
      </c>
      <c r="D228" s="19" t="s">
        <v>35</v>
      </c>
      <c r="E228" s="19" t="s">
        <v>232</v>
      </c>
      <c r="F228" s="25"/>
      <c r="G228" s="18" t="s">
        <v>15</v>
      </c>
      <c r="H228" s="19" t="s">
        <v>16</v>
      </c>
      <c r="I228" s="21">
        <v>873914.7</v>
      </c>
      <c r="J228" s="21"/>
    </row>
    <row r="229" spans="1:10" s="1" customFormat="1" ht="19.75" customHeight="1" x14ac:dyDescent="0.25">
      <c r="A229" s="22"/>
      <c r="B229" s="3" t="s">
        <v>231</v>
      </c>
      <c r="C229" s="4" t="s">
        <v>36</v>
      </c>
      <c r="D229" s="5" t="s">
        <v>37</v>
      </c>
      <c r="E229" s="5" t="s">
        <v>232</v>
      </c>
      <c r="F229" s="23"/>
      <c r="G229" s="4" t="s">
        <v>15</v>
      </c>
      <c r="H229" s="5" t="s">
        <v>16</v>
      </c>
      <c r="I229" s="7">
        <v>132590.07</v>
      </c>
      <c r="J229" s="7"/>
    </row>
    <row r="230" spans="1:10" s="1" customFormat="1" ht="19.75" customHeight="1" x14ac:dyDescent="0.25">
      <c r="A230" s="24"/>
      <c r="B230" s="17" t="s">
        <v>231</v>
      </c>
      <c r="C230" s="18" t="s">
        <v>38</v>
      </c>
      <c r="D230" s="19" t="s">
        <v>39</v>
      </c>
      <c r="E230" s="19" t="s">
        <v>232</v>
      </c>
      <c r="F230" s="25"/>
      <c r="G230" s="18" t="s">
        <v>15</v>
      </c>
      <c r="H230" s="19" t="s">
        <v>16</v>
      </c>
      <c r="I230" s="21">
        <v>316.64</v>
      </c>
      <c r="J230" s="21"/>
    </row>
    <row r="231" spans="1:10" s="1" customFormat="1" ht="19.75" customHeight="1" x14ac:dyDescent="0.25">
      <c r="A231" s="22"/>
      <c r="B231" s="3" t="s">
        <v>231</v>
      </c>
      <c r="C231" s="4" t="s">
        <v>240</v>
      </c>
      <c r="D231" s="5" t="s">
        <v>241</v>
      </c>
      <c r="E231" s="5" t="s">
        <v>232</v>
      </c>
      <c r="F231" s="23"/>
      <c r="G231" s="4" t="s">
        <v>15</v>
      </c>
      <c r="H231" s="5" t="s">
        <v>16</v>
      </c>
      <c r="I231" s="7">
        <v>14963.54</v>
      </c>
      <c r="J231" s="7"/>
    </row>
    <row r="232" spans="1:10" s="1" customFormat="1" ht="19.75" customHeight="1" x14ac:dyDescent="0.25">
      <c r="A232" s="24"/>
      <c r="B232" s="17" t="s">
        <v>231</v>
      </c>
      <c r="C232" s="18" t="s">
        <v>242</v>
      </c>
      <c r="D232" s="19" t="s">
        <v>243</v>
      </c>
      <c r="E232" s="19" t="s">
        <v>232</v>
      </c>
      <c r="F232" s="25"/>
      <c r="G232" s="18" t="s">
        <v>15</v>
      </c>
      <c r="H232" s="19" t="s">
        <v>16</v>
      </c>
      <c r="I232" s="21">
        <v>2204.29</v>
      </c>
      <c r="J232" s="21"/>
    </row>
    <row r="233" spans="1:10" s="1" customFormat="1" ht="19.75" customHeight="1" x14ac:dyDescent="0.25">
      <c r="A233" s="22"/>
      <c r="B233" s="3" t="s">
        <v>231</v>
      </c>
      <c r="C233" s="4" t="s">
        <v>244</v>
      </c>
      <c r="D233" s="5" t="s">
        <v>245</v>
      </c>
      <c r="E233" s="5" t="s">
        <v>232</v>
      </c>
      <c r="F233" s="23"/>
      <c r="G233" s="4" t="s">
        <v>15</v>
      </c>
      <c r="H233" s="5" t="s">
        <v>16</v>
      </c>
      <c r="I233" s="7">
        <v>79.59</v>
      </c>
      <c r="J233" s="7"/>
    </row>
    <row r="234" spans="1:10" s="1" customFormat="1" ht="19.75" customHeight="1" x14ac:dyDescent="0.25">
      <c r="A234" s="24"/>
      <c r="B234" s="17" t="s">
        <v>231</v>
      </c>
      <c r="C234" s="18" t="s">
        <v>246</v>
      </c>
      <c r="D234" s="19" t="s">
        <v>247</v>
      </c>
      <c r="E234" s="19" t="s">
        <v>232</v>
      </c>
      <c r="F234" s="25"/>
      <c r="G234" s="18" t="s">
        <v>15</v>
      </c>
      <c r="H234" s="19" t="s">
        <v>16</v>
      </c>
      <c r="I234" s="21">
        <v>98</v>
      </c>
      <c r="J234" s="21"/>
    </row>
    <row r="235" spans="1:10" s="1" customFormat="1" ht="19.75" customHeight="1" x14ac:dyDescent="0.25">
      <c r="A235" s="22"/>
      <c r="B235" s="3" t="s">
        <v>231</v>
      </c>
      <c r="C235" s="4" t="s">
        <v>248</v>
      </c>
      <c r="D235" s="5" t="s">
        <v>249</v>
      </c>
      <c r="E235" s="5" t="s">
        <v>232</v>
      </c>
      <c r="F235" s="23"/>
      <c r="G235" s="4" t="s">
        <v>15</v>
      </c>
      <c r="H235" s="5" t="s">
        <v>16</v>
      </c>
      <c r="I235" s="7">
        <v>6950.38</v>
      </c>
      <c r="J235" s="7"/>
    </row>
    <row r="236" spans="1:10" s="1" customFormat="1" ht="19.75" customHeight="1" x14ac:dyDescent="0.25">
      <c r="A236" s="24"/>
      <c r="B236" s="17" t="s">
        <v>231</v>
      </c>
      <c r="C236" s="18" t="s">
        <v>250</v>
      </c>
      <c r="D236" s="19" t="s">
        <v>251</v>
      </c>
      <c r="E236" s="19" t="s">
        <v>232</v>
      </c>
      <c r="F236" s="25"/>
      <c r="G236" s="18" t="s">
        <v>15</v>
      </c>
      <c r="H236" s="19" t="s">
        <v>16</v>
      </c>
      <c r="I236" s="21">
        <v>13.26</v>
      </c>
      <c r="J236" s="21"/>
    </row>
    <row r="237" spans="1:10" s="1" customFormat="1" ht="19.75" customHeight="1" x14ac:dyDescent="0.25">
      <c r="A237" s="22"/>
      <c r="B237" s="3" t="s">
        <v>231</v>
      </c>
      <c r="C237" s="4" t="s">
        <v>53</v>
      </c>
      <c r="D237" s="5" t="s">
        <v>54</v>
      </c>
      <c r="E237" s="5" t="s">
        <v>232</v>
      </c>
      <c r="F237" s="23"/>
      <c r="G237" s="4" t="s">
        <v>15</v>
      </c>
      <c r="H237" s="5" t="s">
        <v>16</v>
      </c>
      <c r="I237" s="7">
        <v>106039.24</v>
      </c>
      <c r="J237" s="7"/>
    </row>
    <row r="238" spans="1:10" s="1" customFormat="1" ht="19.75" customHeight="1" x14ac:dyDescent="0.25">
      <c r="A238" s="24"/>
      <c r="B238" s="17" t="s">
        <v>231</v>
      </c>
      <c r="C238" s="18" t="s">
        <v>252</v>
      </c>
      <c r="D238" s="19" t="s">
        <v>253</v>
      </c>
      <c r="E238" s="19" t="s">
        <v>232</v>
      </c>
      <c r="F238" s="25"/>
      <c r="G238" s="18" t="s">
        <v>15</v>
      </c>
      <c r="H238" s="19" t="s">
        <v>16</v>
      </c>
      <c r="I238" s="21">
        <v>25775.33</v>
      </c>
      <c r="J238" s="21"/>
    </row>
    <row r="239" spans="1:10" s="1" customFormat="1" ht="19.75" customHeight="1" x14ac:dyDescent="0.25">
      <c r="A239" s="22"/>
      <c r="B239" s="3" t="s">
        <v>231</v>
      </c>
      <c r="C239" s="4" t="s">
        <v>254</v>
      </c>
      <c r="D239" s="5" t="s">
        <v>255</v>
      </c>
      <c r="E239" s="5" t="s">
        <v>232</v>
      </c>
      <c r="F239" s="23"/>
      <c r="G239" s="4" t="s">
        <v>15</v>
      </c>
      <c r="H239" s="5" t="s">
        <v>16</v>
      </c>
      <c r="I239" s="7">
        <v>205.34</v>
      </c>
      <c r="J239" s="7"/>
    </row>
    <row r="240" spans="1:10" s="1" customFormat="1" ht="19.75" customHeight="1" x14ac:dyDescent="0.25">
      <c r="A240" s="24"/>
      <c r="B240" s="17" t="s">
        <v>231</v>
      </c>
      <c r="C240" s="18" t="s">
        <v>256</v>
      </c>
      <c r="D240" s="19" t="s">
        <v>257</v>
      </c>
      <c r="E240" s="19" t="s">
        <v>232</v>
      </c>
      <c r="F240" s="25"/>
      <c r="G240" s="18" t="s">
        <v>15</v>
      </c>
      <c r="H240" s="19" t="s">
        <v>16</v>
      </c>
      <c r="I240" s="21">
        <v>42.71</v>
      </c>
      <c r="J240" s="21"/>
    </row>
    <row r="241" spans="1:10" s="1" customFormat="1" ht="19.75" customHeight="1" x14ac:dyDescent="0.25">
      <c r="A241" s="22"/>
      <c r="B241" s="3" t="s">
        <v>231</v>
      </c>
      <c r="C241" s="4" t="s">
        <v>55</v>
      </c>
      <c r="D241" s="5" t="s">
        <v>56</v>
      </c>
      <c r="E241" s="5" t="s">
        <v>232</v>
      </c>
      <c r="F241" s="23"/>
      <c r="G241" s="4" t="s">
        <v>15</v>
      </c>
      <c r="H241" s="5" t="s">
        <v>16</v>
      </c>
      <c r="I241" s="7">
        <v>419077.51</v>
      </c>
      <c r="J241" s="7"/>
    </row>
    <row r="242" spans="1:10" s="1" customFormat="1" ht="19.75" customHeight="1" x14ac:dyDescent="0.25">
      <c r="A242" s="24"/>
      <c r="B242" s="17" t="s">
        <v>231</v>
      </c>
      <c r="C242" s="18" t="s">
        <v>258</v>
      </c>
      <c r="D242" s="19" t="s">
        <v>259</v>
      </c>
      <c r="E242" s="19" t="s">
        <v>232</v>
      </c>
      <c r="F242" s="25"/>
      <c r="G242" s="18" t="s">
        <v>15</v>
      </c>
      <c r="H242" s="19" t="s">
        <v>16</v>
      </c>
      <c r="I242" s="21">
        <v>452.45</v>
      </c>
      <c r="J242" s="21"/>
    </row>
    <row r="243" spans="1:10" s="1" customFormat="1" ht="19.75" customHeight="1" x14ac:dyDescent="0.25">
      <c r="A243" s="22"/>
      <c r="B243" s="3" t="s">
        <v>231</v>
      </c>
      <c r="C243" s="4" t="s">
        <v>260</v>
      </c>
      <c r="D243" s="5" t="s">
        <v>261</v>
      </c>
      <c r="E243" s="5" t="s">
        <v>232</v>
      </c>
      <c r="F243" s="23"/>
      <c r="G243" s="4" t="s">
        <v>15</v>
      </c>
      <c r="H243" s="5" t="s">
        <v>16</v>
      </c>
      <c r="I243" s="7">
        <v>6.08</v>
      </c>
      <c r="J243" s="7"/>
    </row>
    <row r="244" spans="1:10" s="1" customFormat="1" ht="19.75" customHeight="1" x14ac:dyDescent="0.25">
      <c r="A244" s="24"/>
      <c r="B244" s="17" t="s">
        <v>231</v>
      </c>
      <c r="C244" s="18" t="s">
        <v>140</v>
      </c>
      <c r="D244" s="19" t="s">
        <v>141</v>
      </c>
      <c r="E244" s="19" t="s">
        <v>232</v>
      </c>
      <c r="F244" s="25"/>
      <c r="G244" s="18" t="s">
        <v>15</v>
      </c>
      <c r="H244" s="19" t="s">
        <v>16</v>
      </c>
      <c r="I244" s="21">
        <v>7.51</v>
      </c>
      <c r="J244" s="21"/>
    </row>
    <row r="245" spans="1:10" s="1" customFormat="1" ht="19.75" customHeight="1" x14ac:dyDescent="0.25">
      <c r="A245" s="22"/>
      <c r="B245" s="3" t="s">
        <v>231</v>
      </c>
      <c r="C245" s="4" t="s">
        <v>262</v>
      </c>
      <c r="D245" s="5" t="s">
        <v>263</v>
      </c>
      <c r="E245" s="5" t="s">
        <v>232</v>
      </c>
      <c r="F245" s="23"/>
      <c r="G245" s="4" t="s">
        <v>15</v>
      </c>
      <c r="H245" s="5" t="s">
        <v>16</v>
      </c>
      <c r="I245" s="7">
        <v>7.09</v>
      </c>
      <c r="J245" s="7"/>
    </row>
    <row r="246" spans="1:10" s="1" customFormat="1" ht="19.75" customHeight="1" x14ac:dyDescent="0.25">
      <c r="A246" s="24"/>
      <c r="B246" s="17" t="s">
        <v>231</v>
      </c>
      <c r="C246" s="18" t="s">
        <v>146</v>
      </c>
      <c r="D246" s="19" t="s">
        <v>147</v>
      </c>
      <c r="E246" s="19" t="s">
        <v>232</v>
      </c>
      <c r="F246" s="25"/>
      <c r="G246" s="18" t="s">
        <v>15</v>
      </c>
      <c r="H246" s="19" t="s">
        <v>16</v>
      </c>
      <c r="I246" s="21">
        <v>105</v>
      </c>
      <c r="J246" s="21"/>
    </row>
    <row r="247" spans="1:10" s="1" customFormat="1" ht="19.75" customHeight="1" x14ac:dyDescent="0.25">
      <c r="A247" s="22"/>
      <c r="B247" s="3" t="s">
        <v>231</v>
      </c>
      <c r="C247" s="4" t="s">
        <v>220</v>
      </c>
      <c r="D247" s="5" t="s">
        <v>221</v>
      </c>
      <c r="E247" s="5" t="s">
        <v>232</v>
      </c>
      <c r="F247" s="23"/>
      <c r="G247" s="4" t="s">
        <v>15</v>
      </c>
      <c r="H247" s="5" t="s">
        <v>16</v>
      </c>
      <c r="I247" s="7">
        <v>4797.3599999999997</v>
      </c>
      <c r="J247" s="7"/>
    </row>
    <row r="248" spans="1:10" s="1" customFormat="1" ht="19.75" customHeight="1" x14ac:dyDescent="0.25">
      <c r="A248" s="24"/>
      <c r="B248" s="17" t="s">
        <v>231</v>
      </c>
      <c r="C248" s="18" t="s">
        <v>264</v>
      </c>
      <c r="D248" s="19" t="s">
        <v>265</v>
      </c>
      <c r="E248" s="19" t="s">
        <v>232</v>
      </c>
      <c r="F248" s="25"/>
      <c r="G248" s="18" t="s">
        <v>15</v>
      </c>
      <c r="H248" s="19" t="s">
        <v>16</v>
      </c>
      <c r="I248" s="21">
        <v>64.989999999999995</v>
      </c>
      <c r="J248" s="21"/>
    </row>
    <row r="249" spans="1:10" s="1" customFormat="1" ht="19.75" customHeight="1" x14ac:dyDescent="0.25">
      <c r="A249" s="22"/>
      <c r="B249" s="3" t="s">
        <v>231</v>
      </c>
      <c r="C249" s="4" t="s">
        <v>152</v>
      </c>
      <c r="D249" s="5" t="s">
        <v>153</v>
      </c>
      <c r="E249" s="5" t="s">
        <v>232</v>
      </c>
      <c r="F249" s="23"/>
      <c r="G249" s="4" t="s">
        <v>15</v>
      </c>
      <c r="H249" s="5" t="s">
        <v>16</v>
      </c>
      <c r="I249" s="7">
        <v>2140.3000000000002</v>
      </c>
      <c r="J249" s="7"/>
    </row>
    <row r="250" spans="1:10" s="1" customFormat="1" ht="19.75" customHeight="1" x14ac:dyDescent="0.25">
      <c r="A250" s="24"/>
      <c r="B250" s="17" t="s">
        <v>231</v>
      </c>
      <c r="C250" s="18" t="s">
        <v>109</v>
      </c>
      <c r="D250" s="19" t="s">
        <v>110</v>
      </c>
      <c r="E250" s="19" t="s">
        <v>232</v>
      </c>
      <c r="F250" s="25"/>
      <c r="G250" s="18" t="s">
        <v>15</v>
      </c>
      <c r="H250" s="19" t="s">
        <v>16</v>
      </c>
      <c r="I250" s="21">
        <v>92.55</v>
      </c>
      <c r="J250" s="21"/>
    </row>
    <row r="251" spans="1:10" s="1" customFormat="1" ht="19.75" customHeight="1" x14ac:dyDescent="0.25">
      <c r="A251" s="22"/>
      <c r="B251" s="3" t="s">
        <v>231</v>
      </c>
      <c r="C251" s="4" t="s">
        <v>266</v>
      </c>
      <c r="D251" s="5" t="s">
        <v>267</v>
      </c>
      <c r="E251" s="5" t="s">
        <v>232</v>
      </c>
      <c r="F251" s="23"/>
      <c r="G251" s="4" t="s">
        <v>15</v>
      </c>
      <c r="H251" s="5" t="s">
        <v>16</v>
      </c>
      <c r="I251" s="7">
        <v>22.01</v>
      </c>
      <c r="J251" s="7"/>
    </row>
    <row r="252" spans="1:10" s="1" customFormat="1" ht="19.75" customHeight="1" x14ac:dyDescent="0.25">
      <c r="A252" s="24"/>
      <c r="B252" s="17" t="s">
        <v>231</v>
      </c>
      <c r="C252" s="18" t="s">
        <v>154</v>
      </c>
      <c r="D252" s="19" t="s">
        <v>155</v>
      </c>
      <c r="E252" s="19" t="s">
        <v>232</v>
      </c>
      <c r="F252" s="25"/>
      <c r="G252" s="18" t="s">
        <v>15</v>
      </c>
      <c r="H252" s="19" t="s">
        <v>16</v>
      </c>
      <c r="I252" s="21">
        <v>184182.15</v>
      </c>
      <c r="J252" s="21"/>
    </row>
    <row r="253" spans="1:10" s="1" customFormat="1" ht="19.75" customHeight="1" x14ac:dyDescent="0.25">
      <c r="A253" s="22"/>
      <c r="B253" s="3" t="s">
        <v>231</v>
      </c>
      <c r="C253" s="4" t="s">
        <v>94</v>
      </c>
      <c r="D253" s="5" t="s">
        <v>95</v>
      </c>
      <c r="E253" s="5" t="s">
        <v>232</v>
      </c>
      <c r="F253" s="23"/>
      <c r="G253" s="4" t="s">
        <v>15</v>
      </c>
      <c r="H253" s="5" t="s">
        <v>16</v>
      </c>
      <c r="I253" s="7">
        <v>24.5</v>
      </c>
      <c r="J253" s="7"/>
    </row>
    <row r="254" spans="1:10" s="1" customFormat="1" ht="19.75" customHeight="1" x14ac:dyDescent="0.25">
      <c r="A254" s="24"/>
      <c r="B254" s="17" t="s">
        <v>231</v>
      </c>
      <c r="C254" s="18" t="s">
        <v>57</v>
      </c>
      <c r="D254" s="19" t="s">
        <v>58</v>
      </c>
      <c r="E254" s="19" t="s">
        <v>232</v>
      </c>
      <c r="F254" s="25"/>
      <c r="G254" s="18" t="s">
        <v>15</v>
      </c>
      <c r="H254" s="19" t="s">
        <v>16</v>
      </c>
      <c r="I254" s="21">
        <v>18.09</v>
      </c>
      <c r="J254" s="21"/>
    </row>
    <row r="255" spans="1:10" s="1" customFormat="1" ht="19.75" customHeight="1" x14ac:dyDescent="0.25">
      <c r="A255" s="22"/>
      <c r="B255" s="3" t="s">
        <v>231</v>
      </c>
      <c r="C255" s="4" t="s">
        <v>268</v>
      </c>
      <c r="D255" s="5" t="s">
        <v>269</v>
      </c>
      <c r="E255" s="5" t="s">
        <v>232</v>
      </c>
      <c r="F255" s="23"/>
      <c r="G255" s="4" t="s">
        <v>15</v>
      </c>
      <c r="H255" s="5" t="s">
        <v>16</v>
      </c>
      <c r="I255" s="7">
        <v>1550.4</v>
      </c>
      <c r="J255" s="7"/>
    </row>
    <row r="256" spans="1:10" s="1" customFormat="1" ht="19.75" customHeight="1" x14ac:dyDescent="0.25">
      <c r="A256" s="24"/>
      <c r="B256" s="17" t="s">
        <v>231</v>
      </c>
      <c r="C256" s="18" t="s">
        <v>158</v>
      </c>
      <c r="D256" s="19" t="s">
        <v>159</v>
      </c>
      <c r="E256" s="19" t="s">
        <v>232</v>
      </c>
      <c r="F256" s="25"/>
      <c r="G256" s="18" t="s">
        <v>15</v>
      </c>
      <c r="H256" s="19" t="s">
        <v>16</v>
      </c>
      <c r="I256" s="21">
        <v>9707.5</v>
      </c>
      <c r="J256" s="21"/>
    </row>
    <row r="257" spans="1:10" s="1" customFormat="1" ht="19.75" customHeight="1" x14ac:dyDescent="0.25">
      <c r="A257" s="22"/>
      <c r="B257" s="3" t="s">
        <v>231</v>
      </c>
      <c r="C257" s="4" t="s">
        <v>162</v>
      </c>
      <c r="D257" s="5" t="s">
        <v>163</v>
      </c>
      <c r="E257" s="5" t="s">
        <v>232</v>
      </c>
      <c r="F257" s="23"/>
      <c r="G257" s="4" t="s">
        <v>15</v>
      </c>
      <c r="H257" s="5" t="s">
        <v>16</v>
      </c>
      <c r="I257" s="7">
        <v>3568.92</v>
      </c>
      <c r="J257" s="7"/>
    </row>
    <row r="258" spans="1:10" s="1" customFormat="1" ht="19.75" customHeight="1" x14ac:dyDescent="0.25">
      <c r="A258" s="24"/>
      <c r="B258" s="17" t="s">
        <v>231</v>
      </c>
      <c r="C258" s="18" t="s">
        <v>11</v>
      </c>
      <c r="D258" s="19" t="s">
        <v>12</v>
      </c>
      <c r="E258" s="19" t="s">
        <v>232</v>
      </c>
      <c r="F258" s="25"/>
      <c r="G258" s="18" t="s">
        <v>15</v>
      </c>
      <c r="H258" s="19" t="s">
        <v>16</v>
      </c>
      <c r="I258" s="21">
        <v>1043.8399999999999</v>
      </c>
      <c r="J258" s="21"/>
    </row>
    <row r="259" spans="1:10" s="1" customFormat="1" ht="19.75" customHeight="1" x14ac:dyDescent="0.25">
      <c r="A259" s="22"/>
      <c r="B259" s="3" t="s">
        <v>231</v>
      </c>
      <c r="C259" s="4" t="s">
        <v>164</v>
      </c>
      <c r="D259" s="5" t="s">
        <v>165</v>
      </c>
      <c r="E259" s="5" t="s">
        <v>232</v>
      </c>
      <c r="F259" s="23"/>
      <c r="G259" s="4" t="s">
        <v>15</v>
      </c>
      <c r="H259" s="5" t="s">
        <v>16</v>
      </c>
      <c r="I259" s="7">
        <v>3.21</v>
      </c>
      <c r="J259" s="7"/>
    </row>
    <row r="260" spans="1:10" s="1" customFormat="1" ht="19.75" customHeight="1" x14ac:dyDescent="0.25">
      <c r="A260" s="24"/>
      <c r="B260" s="17" t="s">
        <v>231</v>
      </c>
      <c r="C260" s="18" t="s">
        <v>61</v>
      </c>
      <c r="D260" s="19" t="s">
        <v>62</v>
      </c>
      <c r="E260" s="19" t="s">
        <v>232</v>
      </c>
      <c r="F260" s="25"/>
      <c r="G260" s="18" t="s">
        <v>15</v>
      </c>
      <c r="H260" s="19" t="s">
        <v>16</v>
      </c>
      <c r="I260" s="21">
        <v>6212.45</v>
      </c>
      <c r="J260" s="21"/>
    </row>
    <row r="261" spans="1:10" s="1" customFormat="1" ht="19.75" customHeight="1" x14ac:dyDescent="0.25">
      <c r="A261" s="22"/>
      <c r="B261" s="3" t="s">
        <v>231</v>
      </c>
      <c r="C261" s="4" t="s">
        <v>63</v>
      </c>
      <c r="D261" s="5" t="s">
        <v>64</v>
      </c>
      <c r="E261" s="5" t="s">
        <v>232</v>
      </c>
      <c r="F261" s="23"/>
      <c r="G261" s="4" t="s">
        <v>15</v>
      </c>
      <c r="H261" s="5" t="s">
        <v>16</v>
      </c>
      <c r="I261" s="7">
        <v>479.09</v>
      </c>
      <c r="J261" s="7"/>
    </row>
    <row r="262" spans="1:10" s="1" customFormat="1" ht="19.75" customHeight="1" x14ac:dyDescent="0.25">
      <c r="A262" s="24"/>
      <c r="B262" s="17" t="s">
        <v>231</v>
      </c>
      <c r="C262" s="18" t="s">
        <v>168</v>
      </c>
      <c r="D262" s="19" t="s">
        <v>169</v>
      </c>
      <c r="E262" s="19" t="s">
        <v>232</v>
      </c>
      <c r="F262" s="25"/>
      <c r="G262" s="18" t="s">
        <v>15</v>
      </c>
      <c r="H262" s="19" t="s">
        <v>16</v>
      </c>
      <c r="I262" s="21">
        <v>55.6</v>
      </c>
      <c r="J262" s="21"/>
    </row>
    <row r="263" spans="1:10" s="1" customFormat="1" ht="19.75" customHeight="1" x14ac:dyDescent="0.25">
      <c r="A263" s="22"/>
      <c r="B263" s="3" t="s">
        <v>231</v>
      </c>
      <c r="C263" s="4" t="s">
        <v>71</v>
      </c>
      <c r="D263" s="5" t="s">
        <v>72</v>
      </c>
      <c r="E263" s="5" t="s">
        <v>232</v>
      </c>
      <c r="F263" s="23"/>
      <c r="G263" s="4" t="s">
        <v>15</v>
      </c>
      <c r="H263" s="5" t="s">
        <v>16</v>
      </c>
      <c r="I263" s="7">
        <v>455.89</v>
      </c>
      <c r="J263" s="7"/>
    </row>
    <row r="264" spans="1:10" s="1" customFormat="1" ht="19.75" customHeight="1" x14ac:dyDescent="0.25">
      <c r="A264" s="24"/>
      <c r="B264" s="17" t="s">
        <v>231</v>
      </c>
      <c r="C264" s="18" t="s">
        <v>270</v>
      </c>
      <c r="D264" s="19" t="s">
        <v>271</v>
      </c>
      <c r="E264" s="19" t="s">
        <v>232</v>
      </c>
      <c r="F264" s="25"/>
      <c r="G264" s="18" t="s">
        <v>15</v>
      </c>
      <c r="H264" s="19" t="s">
        <v>16</v>
      </c>
      <c r="I264" s="21">
        <v>10.06</v>
      </c>
      <c r="J264" s="21"/>
    </row>
    <row r="265" spans="1:10" s="1" customFormat="1" ht="19.75" customHeight="1" x14ac:dyDescent="0.25">
      <c r="A265" s="22"/>
      <c r="B265" s="3" t="s">
        <v>231</v>
      </c>
      <c r="C265" s="4" t="s">
        <v>180</v>
      </c>
      <c r="D265" s="5" t="s">
        <v>181</v>
      </c>
      <c r="E265" s="5" t="s">
        <v>232</v>
      </c>
      <c r="F265" s="23"/>
      <c r="G265" s="4" t="s">
        <v>15</v>
      </c>
      <c r="H265" s="5" t="s">
        <v>16</v>
      </c>
      <c r="I265" s="7">
        <v>4394.33</v>
      </c>
      <c r="J265" s="7"/>
    </row>
    <row r="266" spans="1:10" s="1" customFormat="1" ht="19.75" customHeight="1" x14ac:dyDescent="0.25">
      <c r="A266" s="24"/>
      <c r="B266" s="17" t="s">
        <v>231</v>
      </c>
      <c r="C266" s="18" t="s">
        <v>182</v>
      </c>
      <c r="D266" s="19" t="s">
        <v>183</v>
      </c>
      <c r="E266" s="19" t="s">
        <v>232</v>
      </c>
      <c r="F266" s="25"/>
      <c r="G266" s="18" t="s">
        <v>15</v>
      </c>
      <c r="H266" s="19" t="s">
        <v>16</v>
      </c>
      <c r="I266" s="21">
        <v>15134.17</v>
      </c>
      <c r="J266" s="21"/>
    </row>
    <row r="267" spans="1:10" s="1" customFormat="1" ht="19.75" customHeight="1" x14ac:dyDescent="0.25">
      <c r="A267" s="22"/>
      <c r="B267" s="3" t="s">
        <v>231</v>
      </c>
      <c r="C267" s="4" t="s">
        <v>81</v>
      </c>
      <c r="D267" s="5" t="s">
        <v>82</v>
      </c>
      <c r="E267" s="5" t="s">
        <v>232</v>
      </c>
      <c r="F267" s="23"/>
      <c r="G267" s="4" t="s">
        <v>15</v>
      </c>
      <c r="H267" s="5" t="s">
        <v>16</v>
      </c>
      <c r="I267" s="7">
        <v>10298.9</v>
      </c>
      <c r="J267" s="7"/>
    </row>
    <row r="268" spans="1:10" s="1" customFormat="1" ht="19.75" customHeight="1" x14ac:dyDescent="0.25">
      <c r="A268" s="24"/>
      <c r="B268" s="17" t="s">
        <v>231</v>
      </c>
      <c r="C268" s="18" t="s">
        <v>184</v>
      </c>
      <c r="D268" s="19" t="s">
        <v>185</v>
      </c>
      <c r="E268" s="19" t="s">
        <v>232</v>
      </c>
      <c r="F268" s="25"/>
      <c r="G268" s="18" t="s">
        <v>15</v>
      </c>
      <c r="H268" s="19" t="s">
        <v>16</v>
      </c>
      <c r="I268" s="21">
        <v>88.33</v>
      </c>
      <c r="J268" s="21"/>
    </row>
    <row r="269" spans="1:10" s="1" customFormat="1" ht="19.75" customHeight="1" x14ac:dyDescent="0.25">
      <c r="A269" s="22"/>
      <c r="B269" s="3" t="s">
        <v>231</v>
      </c>
      <c r="C269" s="4" t="s">
        <v>272</v>
      </c>
      <c r="D269" s="5" t="s">
        <v>273</v>
      </c>
      <c r="E269" s="5" t="s">
        <v>232</v>
      </c>
      <c r="F269" s="23"/>
      <c r="G269" s="4" t="s">
        <v>15</v>
      </c>
      <c r="H269" s="5" t="s">
        <v>16</v>
      </c>
      <c r="I269" s="7">
        <v>-665.64</v>
      </c>
      <c r="J269" s="7"/>
    </row>
    <row r="270" spans="1:10" s="1" customFormat="1" ht="19.75" customHeight="1" x14ac:dyDescent="0.25">
      <c r="A270" s="24"/>
      <c r="B270" s="17" t="s">
        <v>231</v>
      </c>
      <c r="C270" s="18" t="s">
        <v>186</v>
      </c>
      <c r="D270" s="19" t="s">
        <v>187</v>
      </c>
      <c r="E270" s="19" t="s">
        <v>232</v>
      </c>
      <c r="F270" s="25"/>
      <c r="G270" s="18" t="s">
        <v>15</v>
      </c>
      <c r="H270" s="19" t="s">
        <v>16</v>
      </c>
      <c r="I270" s="21">
        <v>196.93</v>
      </c>
      <c r="J270" s="21"/>
    </row>
    <row r="271" spans="1:10" s="1" customFormat="1" ht="19.75" customHeight="1" x14ac:dyDescent="0.25">
      <c r="A271" s="22"/>
      <c r="B271" s="3" t="s">
        <v>231</v>
      </c>
      <c r="C271" s="4" t="s">
        <v>274</v>
      </c>
      <c r="D271" s="5" t="s">
        <v>275</v>
      </c>
      <c r="E271" s="5" t="s">
        <v>232</v>
      </c>
      <c r="F271" s="23"/>
      <c r="G271" s="4" t="s">
        <v>15</v>
      </c>
      <c r="H271" s="5" t="s">
        <v>16</v>
      </c>
      <c r="I271" s="7">
        <v>4.6900000000000004</v>
      </c>
      <c r="J271" s="7"/>
    </row>
    <row r="272" spans="1:10" s="1" customFormat="1" ht="19.75" customHeight="1" x14ac:dyDescent="0.25">
      <c r="A272" s="24"/>
      <c r="B272" s="17" t="s">
        <v>231</v>
      </c>
      <c r="C272" s="18" t="s">
        <v>276</v>
      </c>
      <c r="D272" s="19" t="s">
        <v>277</v>
      </c>
      <c r="E272" s="19" t="s">
        <v>232</v>
      </c>
      <c r="F272" s="25"/>
      <c r="G272" s="18" t="s">
        <v>15</v>
      </c>
      <c r="H272" s="19" t="s">
        <v>16</v>
      </c>
      <c r="I272" s="21">
        <v>66784.95</v>
      </c>
      <c r="J272" s="21"/>
    </row>
    <row r="273" spans="1:10" s="1" customFormat="1" ht="19.75" customHeight="1" x14ac:dyDescent="0.25">
      <c r="A273" s="22"/>
      <c r="B273" s="3" t="s">
        <v>231</v>
      </c>
      <c r="C273" s="4" t="s">
        <v>278</v>
      </c>
      <c r="D273" s="5" t="s">
        <v>279</v>
      </c>
      <c r="E273" s="5" t="s">
        <v>232</v>
      </c>
      <c r="F273" s="23"/>
      <c r="G273" s="4" t="s">
        <v>15</v>
      </c>
      <c r="H273" s="5" t="s">
        <v>16</v>
      </c>
      <c r="I273" s="7">
        <v>68.459999999999994</v>
      </c>
      <c r="J273" s="7"/>
    </row>
    <row r="274" spans="1:10" s="1" customFormat="1" ht="19.75" customHeight="1" x14ac:dyDescent="0.25">
      <c r="A274" s="24"/>
      <c r="B274" s="17" t="s">
        <v>231</v>
      </c>
      <c r="C274" s="18" t="s">
        <v>280</v>
      </c>
      <c r="D274" s="19" t="s">
        <v>281</v>
      </c>
      <c r="E274" s="19" t="s">
        <v>232</v>
      </c>
      <c r="F274" s="25"/>
      <c r="G274" s="18" t="s">
        <v>15</v>
      </c>
      <c r="H274" s="19" t="s">
        <v>16</v>
      </c>
      <c r="I274" s="21">
        <v>263.92</v>
      </c>
      <c r="J274" s="21"/>
    </row>
    <row r="275" spans="1:10" s="1" customFormat="1" ht="19.75" customHeight="1" x14ac:dyDescent="0.25">
      <c r="A275" s="22"/>
      <c r="B275" s="3" t="s">
        <v>231</v>
      </c>
      <c r="C275" s="4" t="s">
        <v>282</v>
      </c>
      <c r="D275" s="5" t="s">
        <v>283</v>
      </c>
      <c r="E275" s="5" t="s">
        <v>232</v>
      </c>
      <c r="F275" s="23"/>
      <c r="G275" s="4" t="s">
        <v>15</v>
      </c>
      <c r="H275" s="5" t="s">
        <v>16</v>
      </c>
      <c r="I275" s="7">
        <v>911.55</v>
      </c>
      <c r="J275" s="7"/>
    </row>
    <row r="276" spans="1:10" s="1" customFormat="1" ht="19.75" customHeight="1" x14ac:dyDescent="0.25">
      <c r="A276" s="24"/>
      <c r="B276" s="17" t="s">
        <v>231</v>
      </c>
      <c r="C276" s="18" t="s">
        <v>284</v>
      </c>
      <c r="D276" s="19" t="s">
        <v>285</v>
      </c>
      <c r="E276" s="19" t="s">
        <v>232</v>
      </c>
      <c r="F276" s="25"/>
      <c r="G276" s="18" t="s">
        <v>15</v>
      </c>
      <c r="H276" s="19" t="s">
        <v>16</v>
      </c>
      <c r="I276" s="21">
        <v>374119.99</v>
      </c>
      <c r="J276" s="21"/>
    </row>
    <row r="277" spans="1:10" s="1" customFormat="1" ht="19.75" customHeight="1" x14ac:dyDescent="0.25">
      <c r="A277" s="22"/>
      <c r="B277" s="3" t="s">
        <v>231</v>
      </c>
      <c r="C277" s="4" t="s">
        <v>286</v>
      </c>
      <c r="D277" s="5" t="s">
        <v>287</v>
      </c>
      <c r="E277" s="5" t="s">
        <v>232</v>
      </c>
      <c r="F277" s="23"/>
      <c r="G277" s="4" t="s">
        <v>15</v>
      </c>
      <c r="H277" s="5" t="s">
        <v>16</v>
      </c>
      <c r="I277" s="7">
        <v>11006.31</v>
      </c>
      <c r="J277" s="7"/>
    </row>
    <row r="278" spans="1:10" s="1" customFormat="1" ht="19.75" customHeight="1" x14ac:dyDescent="0.25">
      <c r="A278" s="24"/>
      <c r="B278" s="17" t="s">
        <v>231</v>
      </c>
      <c r="C278" s="18" t="s">
        <v>288</v>
      </c>
      <c r="D278" s="19" t="s">
        <v>289</v>
      </c>
      <c r="E278" s="19" t="s">
        <v>232</v>
      </c>
      <c r="F278" s="25"/>
      <c r="G278" s="18" t="s">
        <v>15</v>
      </c>
      <c r="H278" s="19" t="s">
        <v>16</v>
      </c>
      <c r="I278" s="21">
        <v>7657.29</v>
      </c>
      <c r="J278" s="21"/>
    </row>
    <row r="279" spans="1:10" s="1" customFormat="1" ht="19.75" customHeight="1" x14ac:dyDescent="0.25">
      <c r="A279" s="22"/>
      <c r="B279" s="3" t="s">
        <v>231</v>
      </c>
      <c r="C279" s="4" t="s">
        <v>190</v>
      </c>
      <c r="D279" s="5" t="s">
        <v>191</v>
      </c>
      <c r="E279" s="5" t="s">
        <v>232</v>
      </c>
      <c r="F279" s="23"/>
      <c r="G279" s="4" t="s">
        <v>15</v>
      </c>
      <c r="H279" s="5" t="s">
        <v>16</v>
      </c>
      <c r="I279" s="7">
        <v>38140.25</v>
      </c>
      <c r="J279" s="7"/>
    </row>
    <row r="280" spans="1:10" s="1" customFormat="1" ht="19.75" customHeight="1" x14ac:dyDescent="0.25">
      <c r="A280" s="24"/>
      <c r="B280" s="17" t="s">
        <v>231</v>
      </c>
      <c r="C280" s="18" t="s">
        <v>290</v>
      </c>
      <c r="D280" s="19" t="s">
        <v>291</v>
      </c>
      <c r="E280" s="19" t="s">
        <v>232</v>
      </c>
      <c r="F280" s="25"/>
      <c r="G280" s="18" t="s">
        <v>15</v>
      </c>
      <c r="H280" s="19" t="s">
        <v>16</v>
      </c>
      <c r="I280" s="21">
        <v>7110.29</v>
      </c>
      <c r="J280" s="21"/>
    </row>
    <row r="281" spans="1:10" s="1" customFormat="1" ht="19.75" customHeight="1" x14ac:dyDescent="0.25">
      <c r="A281" s="22"/>
      <c r="B281" s="3" t="s">
        <v>231</v>
      </c>
      <c r="C281" s="4" t="s">
        <v>207</v>
      </c>
      <c r="D281" s="5" t="s">
        <v>208</v>
      </c>
      <c r="E281" s="5" t="s">
        <v>232</v>
      </c>
      <c r="F281" s="23"/>
      <c r="G281" s="4" t="s">
        <v>15</v>
      </c>
      <c r="H281" s="5" t="s">
        <v>16</v>
      </c>
      <c r="I281" s="7">
        <v>54678.18</v>
      </c>
      <c r="J281" s="7"/>
    </row>
    <row r="282" spans="1:10" s="1" customFormat="1" ht="19.75" customHeight="1" x14ac:dyDescent="0.25">
      <c r="A282" s="24"/>
      <c r="B282" s="17" t="s">
        <v>231</v>
      </c>
      <c r="C282" s="18" t="s">
        <v>104</v>
      </c>
      <c r="D282" s="19" t="s">
        <v>105</v>
      </c>
      <c r="E282" s="19" t="s">
        <v>232</v>
      </c>
      <c r="F282" s="25"/>
      <c r="G282" s="18" t="s">
        <v>15</v>
      </c>
      <c r="H282" s="19" t="s">
        <v>16</v>
      </c>
      <c r="I282" s="21">
        <v>769.34</v>
      </c>
      <c r="J282" s="21"/>
    </row>
    <row r="283" spans="1:10" s="1" customFormat="1" ht="19.75" customHeight="1" x14ac:dyDescent="0.25">
      <c r="A283" s="22"/>
      <c r="B283" s="3" t="s">
        <v>231</v>
      </c>
      <c r="C283" s="4" t="s">
        <v>292</v>
      </c>
      <c r="D283" s="5" t="s">
        <v>293</v>
      </c>
      <c r="E283" s="5" t="s">
        <v>232</v>
      </c>
      <c r="F283" s="23"/>
      <c r="G283" s="4" t="s">
        <v>15</v>
      </c>
      <c r="H283" s="5" t="s">
        <v>16</v>
      </c>
      <c r="I283" s="7">
        <v>23457.09</v>
      </c>
      <c r="J283" s="7"/>
    </row>
    <row r="284" spans="1:10" s="1" customFormat="1" ht="19.75" customHeight="1" x14ac:dyDescent="0.25">
      <c r="A284" s="24"/>
      <c r="B284" s="17" t="s">
        <v>231</v>
      </c>
      <c r="C284" s="18" t="s">
        <v>294</v>
      </c>
      <c r="D284" s="19" t="s">
        <v>295</v>
      </c>
      <c r="E284" s="19" t="s">
        <v>232</v>
      </c>
      <c r="F284" s="25"/>
      <c r="G284" s="18" t="s">
        <v>15</v>
      </c>
      <c r="H284" s="19" t="s">
        <v>16</v>
      </c>
      <c r="I284" s="21">
        <v>12600</v>
      </c>
      <c r="J284" s="21"/>
    </row>
    <row r="285" spans="1:10" s="1" customFormat="1" ht="19.75" customHeight="1" x14ac:dyDescent="0.25">
      <c r="A285" s="22"/>
      <c r="B285" s="3" t="s">
        <v>231</v>
      </c>
      <c r="C285" s="4" t="s">
        <v>196</v>
      </c>
      <c r="D285" s="5" t="s">
        <v>197</v>
      </c>
      <c r="E285" s="5" t="s">
        <v>232</v>
      </c>
      <c r="F285" s="23"/>
      <c r="G285" s="4" t="s">
        <v>15</v>
      </c>
      <c r="H285" s="5" t="s">
        <v>16</v>
      </c>
      <c r="I285" s="7">
        <v>5690.51</v>
      </c>
      <c r="J285" s="7"/>
    </row>
    <row r="286" spans="1:10" s="1" customFormat="1" ht="19.75" customHeight="1" x14ac:dyDescent="0.25">
      <c r="A286" s="24"/>
      <c r="B286" s="17" t="s">
        <v>231</v>
      </c>
      <c r="C286" s="18" t="s">
        <v>296</v>
      </c>
      <c r="D286" s="19" t="s">
        <v>297</v>
      </c>
      <c r="E286" s="19" t="s">
        <v>232</v>
      </c>
      <c r="F286" s="25"/>
      <c r="G286" s="18" t="s">
        <v>15</v>
      </c>
      <c r="H286" s="19" t="s">
        <v>16</v>
      </c>
      <c r="I286" s="21">
        <v>14968.68</v>
      </c>
      <c r="J286" s="21"/>
    </row>
    <row r="287" spans="1:10" s="1" customFormat="1" ht="19.75" customHeight="1" x14ac:dyDescent="0.25">
      <c r="A287" s="22"/>
      <c r="B287" s="3" t="s">
        <v>231</v>
      </c>
      <c r="C287" s="4" t="s">
        <v>87</v>
      </c>
      <c r="D287" s="5" t="s">
        <v>88</v>
      </c>
      <c r="E287" s="5" t="s">
        <v>232</v>
      </c>
      <c r="F287" s="23"/>
      <c r="G287" s="4" t="s">
        <v>15</v>
      </c>
      <c r="H287" s="5" t="s">
        <v>16</v>
      </c>
      <c r="I287" s="7">
        <v>117.57</v>
      </c>
      <c r="J287" s="7"/>
    </row>
    <row r="288" spans="1:10" s="1" customFormat="1" ht="19.75" customHeight="1" x14ac:dyDescent="0.25">
      <c r="A288" s="24"/>
      <c r="B288" s="17" t="s">
        <v>231</v>
      </c>
      <c r="C288" s="18" t="s">
        <v>198</v>
      </c>
      <c r="D288" s="19" t="s">
        <v>199</v>
      </c>
      <c r="E288" s="19" t="s">
        <v>232</v>
      </c>
      <c r="F288" s="25"/>
      <c r="G288" s="18" t="s">
        <v>15</v>
      </c>
      <c r="H288" s="19" t="s">
        <v>16</v>
      </c>
      <c r="I288" s="21">
        <v>327.33</v>
      </c>
      <c r="J288" s="21"/>
    </row>
    <row r="289" spans="1:10" s="1" customFormat="1" ht="19.75" customHeight="1" x14ac:dyDescent="0.25">
      <c r="A289" s="22"/>
      <c r="B289" s="3" t="s">
        <v>231</v>
      </c>
      <c r="C289" s="4" t="s">
        <v>298</v>
      </c>
      <c r="D289" s="5" t="s">
        <v>299</v>
      </c>
      <c r="E289" s="5" t="s">
        <v>232</v>
      </c>
      <c r="F289" s="23"/>
      <c r="G289" s="4" t="s">
        <v>15</v>
      </c>
      <c r="H289" s="5" t="s">
        <v>16</v>
      </c>
      <c r="I289" s="7">
        <v>5419.29</v>
      </c>
      <c r="J289" s="7"/>
    </row>
    <row r="290" spans="1:10" s="1" customFormat="1" ht="19.75" customHeight="1" x14ac:dyDescent="0.25">
      <c r="A290" s="24"/>
      <c r="B290" s="17" t="s">
        <v>231</v>
      </c>
      <c r="C290" s="18" t="s">
        <v>300</v>
      </c>
      <c r="D290" s="19" t="s">
        <v>301</v>
      </c>
      <c r="E290" s="19" t="s">
        <v>232</v>
      </c>
      <c r="F290" s="25"/>
      <c r="G290" s="18" t="s">
        <v>15</v>
      </c>
      <c r="H290" s="19" t="s">
        <v>16</v>
      </c>
      <c r="I290" s="21">
        <v>73.14</v>
      </c>
      <c r="J290" s="21"/>
    </row>
    <row r="291" spans="1:10" s="1" customFormat="1" ht="19.75" customHeight="1" x14ac:dyDescent="0.25">
      <c r="A291" s="22"/>
      <c r="B291" s="3" t="s">
        <v>231</v>
      </c>
      <c r="C291" s="4" t="s">
        <v>302</v>
      </c>
      <c r="D291" s="5" t="s">
        <v>303</v>
      </c>
      <c r="E291" s="5" t="s">
        <v>232</v>
      </c>
      <c r="F291" s="23"/>
      <c r="G291" s="4" t="s">
        <v>15</v>
      </c>
      <c r="H291" s="5" t="s">
        <v>16</v>
      </c>
      <c r="I291" s="7">
        <v>5482.36</v>
      </c>
      <c r="J291" s="7"/>
    </row>
    <row r="292" spans="1:10" s="1" customFormat="1" ht="19.75" customHeight="1" x14ac:dyDescent="0.25">
      <c r="A292" s="24"/>
      <c r="B292" s="17" t="s">
        <v>231</v>
      </c>
      <c r="C292" s="18" t="s">
        <v>304</v>
      </c>
      <c r="D292" s="19" t="s">
        <v>305</v>
      </c>
      <c r="E292" s="19" t="s">
        <v>232</v>
      </c>
      <c r="F292" s="25"/>
      <c r="G292" s="18" t="s">
        <v>15</v>
      </c>
      <c r="H292" s="19" t="s">
        <v>16</v>
      </c>
      <c r="I292" s="21">
        <v>7726.07</v>
      </c>
      <c r="J292" s="21"/>
    </row>
    <row r="293" spans="1:10" s="1" customFormat="1" ht="19.75" customHeight="1" x14ac:dyDescent="0.25">
      <c r="A293" s="22"/>
      <c r="B293" s="3" t="s">
        <v>231</v>
      </c>
      <c r="C293" s="4" t="s">
        <v>306</v>
      </c>
      <c r="D293" s="5" t="s">
        <v>307</v>
      </c>
      <c r="E293" s="5" t="s">
        <v>232</v>
      </c>
      <c r="F293" s="23"/>
      <c r="G293" s="4" t="s">
        <v>15</v>
      </c>
      <c r="H293" s="5" t="s">
        <v>16</v>
      </c>
      <c r="I293" s="7">
        <v>701.68</v>
      </c>
      <c r="J293" s="7"/>
    </row>
    <row r="294" spans="1:10" s="1" customFormat="1" ht="19.75" customHeight="1" x14ac:dyDescent="0.25">
      <c r="A294" s="24"/>
      <c r="B294" s="17" t="s">
        <v>231</v>
      </c>
      <c r="C294" s="18" t="s">
        <v>308</v>
      </c>
      <c r="D294" s="19" t="s">
        <v>309</v>
      </c>
      <c r="E294" s="19" t="s">
        <v>232</v>
      </c>
      <c r="F294" s="25"/>
      <c r="G294" s="18" t="s">
        <v>15</v>
      </c>
      <c r="H294" s="19" t="s">
        <v>16</v>
      </c>
      <c r="I294" s="21">
        <v>92.55</v>
      </c>
      <c r="J294" s="21"/>
    </row>
    <row r="295" spans="1:10" s="1" customFormat="1" ht="19.75" customHeight="1" x14ac:dyDescent="0.25">
      <c r="A295" s="22"/>
      <c r="B295" s="3" t="s">
        <v>231</v>
      </c>
      <c r="C295" s="4" t="s">
        <v>310</v>
      </c>
      <c r="D295" s="5" t="s">
        <v>311</v>
      </c>
      <c r="E295" s="5" t="s">
        <v>232</v>
      </c>
      <c r="F295" s="23"/>
      <c r="G295" s="4" t="s">
        <v>15</v>
      </c>
      <c r="H295" s="5" t="s">
        <v>16</v>
      </c>
      <c r="I295" s="7">
        <v>107598.73</v>
      </c>
      <c r="J295" s="7"/>
    </row>
    <row r="296" spans="1:10" s="1" customFormat="1" ht="19.75" customHeight="1" x14ac:dyDescent="0.25">
      <c r="A296" s="8"/>
      <c r="B296" s="8"/>
      <c r="C296" s="9"/>
      <c r="D296" s="9"/>
      <c r="E296" s="10" t="s">
        <v>232</v>
      </c>
      <c r="F296" s="10" t="s">
        <v>233</v>
      </c>
      <c r="G296" s="11" t="s">
        <v>15</v>
      </c>
      <c r="H296" s="10" t="s">
        <v>16</v>
      </c>
      <c r="I296" s="12">
        <v>3463037</v>
      </c>
      <c r="J296" s="12"/>
    </row>
    <row r="297" spans="1:10" s="1" customFormat="1" ht="19.75" customHeight="1" x14ac:dyDescent="0.25">
      <c r="A297" s="24"/>
      <c r="B297" s="17" t="s">
        <v>231</v>
      </c>
      <c r="C297" s="18" t="s">
        <v>30</v>
      </c>
      <c r="D297" s="19" t="s">
        <v>31</v>
      </c>
      <c r="E297" s="19" t="s">
        <v>312</v>
      </c>
      <c r="F297" s="20" t="s">
        <v>313</v>
      </c>
      <c r="G297" s="18" t="s">
        <v>44</v>
      </c>
      <c r="H297" s="19" t="s">
        <v>16</v>
      </c>
      <c r="I297" s="21">
        <v>3182103.18</v>
      </c>
      <c r="J297" s="21">
        <v>1750.03</v>
      </c>
    </row>
    <row r="298" spans="1:10" s="1" customFormat="1" ht="19.75" customHeight="1" x14ac:dyDescent="0.25">
      <c r="A298" s="22"/>
      <c r="B298" s="3" t="s">
        <v>231</v>
      </c>
      <c r="C298" s="4" t="s">
        <v>234</v>
      </c>
      <c r="D298" s="5" t="s">
        <v>235</v>
      </c>
      <c r="E298" s="5" t="s">
        <v>312</v>
      </c>
      <c r="F298" s="23"/>
      <c r="G298" s="4" t="s">
        <v>44</v>
      </c>
      <c r="H298" s="5" t="s">
        <v>16</v>
      </c>
      <c r="I298" s="7">
        <v>6173.76</v>
      </c>
      <c r="J298" s="7"/>
    </row>
    <row r="299" spans="1:10" s="1" customFormat="1" ht="19.75" customHeight="1" x14ac:dyDescent="0.25">
      <c r="A299" s="24"/>
      <c r="B299" s="17" t="s">
        <v>231</v>
      </c>
      <c r="C299" s="18" t="s">
        <v>236</v>
      </c>
      <c r="D299" s="19" t="s">
        <v>237</v>
      </c>
      <c r="E299" s="19" t="s">
        <v>312</v>
      </c>
      <c r="F299" s="25"/>
      <c r="G299" s="18" t="s">
        <v>44</v>
      </c>
      <c r="H299" s="19" t="s">
        <v>16</v>
      </c>
      <c r="I299" s="21">
        <v>394640.69</v>
      </c>
      <c r="J299" s="21">
        <v>48.46</v>
      </c>
    </row>
    <row r="300" spans="1:10" s="1" customFormat="1" ht="19.75" customHeight="1" x14ac:dyDescent="0.25">
      <c r="A300" s="22"/>
      <c r="B300" s="3" t="s">
        <v>231</v>
      </c>
      <c r="C300" s="4" t="s">
        <v>238</v>
      </c>
      <c r="D300" s="5" t="s">
        <v>239</v>
      </c>
      <c r="E300" s="5" t="s">
        <v>312</v>
      </c>
      <c r="F300" s="23"/>
      <c r="G300" s="4" t="s">
        <v>44</v>
      </c>
      <c r="H300" s="5" t="s">
        <v>16</v>
      </c>
      <c r="I300" s="7">
        <v>197.95</v>
      </c>
      <c r="J300" s="7"/>
    </row>
    <row r="301" spans="1:10" s="1" customFormat="1" ht="19.75" customHeight="1" x14ac:dyDescent="0.25">
      <c r="A301" s="24"/>
      <c r="B301" s="17" t="s">
        <v>231</v>
      </c>
      <c r="C301" s="18" t="s">
        <v>134</v>
      </c>
      <c r="D301" s="19" t="s">
        <v>135</v>
      </c>
      <c r="E301" s="19" t="s">
        <v>312</v>
      </c>
      <c r="F301" s="25"/>
      <c r="G301" s="18" t="s">
        <v>44</v>
      </c>
      <c r="H301" s="19" t="s">
        <v>16</v>
      </c>
      <c r="I301" s="21">
        <v>68033.100000000006</v>
      </c>
      <c r="J301" s="21"/>
    </row>
    <row r="302" spans="1:10" s="1" customFormat="1" ht="19.75" customHeight="1" x14ac:dyDescent="0.25">
      <c r="A302" s="22"/>
      <c r="B302" s="3" t="s">
        <v>231</v>
      </c>
      <c r="C302" s="4" t="s">
        <v>32</v>
      </c>
      <c r="D302" s="5" t="s">
        <v>33</v>
      </c>
      <c r="E302" s="5" t="s">
        <v>312</v>
      </c>
      <c r="F302" s="23"/>
      <c r="G302" s="4" t="s">
        <v>44</v>
      </c>
      <c r="H302" s="5" t="s">
        <v>16</v>
      </c>
      <c r="I302" s="7">
        <v>257321.39</v>
      </c>
      <c r="J302" s="7">
        <v>129.16999999999999</v>
      </c>
    </row>
    <row r="303" spans="1:10" s="1" customFormat="1" ht="19.75" customHeight="1" x14ac:dyDescent="0.25">
      <c r="A303" s="24"/>
      <c r="B303" s="17" t="s">
        <v>231</v>
      </c>
      <c r="C303" s="18" t="s">
        <v>34</v>
      </c>
      <c r="D303" s="19" t="s">
        <v>35</v>
      </c>
      <c r="E303" s="19" t="s">
        <v>312</v>
      </c>
      <c r="F303" s="25"/>
      <c r="G303" s="18" t="s">
        <v>44</v>
      </c>
      <c r="H303" s="19" t="s">
        <v>16</v>
      </c>
      <c r="I303" s="21">
        <v>2459640.09</v>
      </c>
      <c r="J303" s="21">
        <v>1510.19</v>
      </c>
    </row>
    <row r="304" spans="1:10" s="1" customFormat="1" ht="19.75" customHeight="1" x14ac:dyDescent="0.25">
      <c r="A304" s="22"/>
      <c r="B304" s="3" t="s">
        <v>231</v>
      </c>
      <c r="C304" s="4" t="s">
        <v>36</v>
      </c>
      <c r="D304" s="5" t="s">
        <v>37</v>
      </c>
      <c r="E304" s="5" t="s">
        <v>312</v>
      </c>
      <c r="F304" s="23"/>
      <c r="G304" s="4" t="s">
        <v>44</v>
      </c>
      <c r="H304" s="5" t="s">
        <v>16</v>
      </c>
      <c r="I304" s="7">
        <v>558620.76</v>
      </c>
      <c r="J304" s="7">
        <v>351.7</v>
      </c>
    </row>
    <row r="305" spans="1:10" s="1" customFormat="1" ht="19.75" customHeight="1" x14ac:dyDescent="0.25">
      <c r="A305" s="24"/>
      <c r="B305" s="17" t="s">
        <v>231</v>
      </c>
      <c r="C305" s="18" t="s">
        <v>38</v>
      </c>
      <c r="D305" s="19" t="s">
        <v>39</v>
      </c>
      <c r="E305" s="19" t="s">
        <v>312</v>
      </c>
      <c r="F305" s="25"/>
      <c r="G305" s="18" t="s">
        <v>44</v>
      </c>
      <c r="H305" s="19" t="s">
        <v>16</v>
      </c>
      <c r="I305" s="21">
        <v>4574.49</v>
      </c>
      <c r="J305" s="21">
        <v>1</v>
      </c>
    </row>
    <row r="306" spans="1:10" s="1" customFormat="1" ht="19.75" customHeight="1" x14ac:dyDescent="0.25">
      <c r="A306" s="22"/>
      <c r="B306" s="3" t="s">
        <v>231</v>
      </c>
      <c r="C306" s="4" t="s">
        <v>314</v>
      </c>
      <c r="D306" s="5" t="s">
        <v>315</v>
      </c>
      <c r="E306" s="5" t="s">
        <v>312</v>
      </c>
      <c r="F306" s="23"/>
      <c r="G306" s="4" t="s">
        <v>44</v>
      </c>
      <c r="H306" s="5" t="s">
        <v>16</v>
      </c>
      <c r="I306" s="7">
        <v>9227.31</v>
      </c>
      <c r="J306" s="7"/>
    </row>
    <row r="307" spans="1:10" s="1" customFormat="1" ht="19.75" customHeight="1" x14ac:dyDescent="0.25">
      <c r="A307" s="24"/>
      <c r="B307" s="17" t="s">
        <v>231</v>
      </c>
      <c r="C307" s="18" t="s">
        <v>240</v>
      </c>
      <c r="D307" s="19" t="s">
        <v>241</v>
      </c>
      <c r="E307" s="19" t="s">
        <v>312</v>
      </c>
      <c r="F307" s="25"/>
      <c r="G307" s="18" t="s">
        <v>44</v>
      </c>
      <c r="H307" s="19" t="s">
        <v>16</v>
      </c>
      <c r="I307" s="21">
        <v>21552.799999999999</v>
      </c>
      <c r="J307" s="21"/>
    </row>
    <row r="308" spans="1:10" s="1" customFormat="1" ht="19.75" customHeight="1" x14ac:dyDescent="0.25">
      <c r="A308" s="22"/>
      <c r="B308" s="3" t="s">
        <v>231</v>
      </c>
      <c r="C308" s="4" t="s">
        <v>242</v>
      </c>
      <c r="D308" s="5" t="s">
        <v>243</v>
      </c>
      <c r="E308" s="5" t="s">
        <v>312</v>
      </c>
      <c r="F308" s="23"/>
      <c r="G308" s="4" t="s">
        <v>44</v>
      </c>
      <c r="H308" s="5" t="s">
        <v>16</v>
      </c>
      <c r="I308" s="7">
        <v>3859.05</v>
      </c>
      <c r="J308" s="7"/>
    </row>
    <row r="309" spans="1:10" s="1" customFormat="1" ht="19.75" customHeight="1" x14ac:dyDescent="0.25">
      <c r="A309" s="24"/>
      <c r="B309" s="17" t="s">
        <v>231</v>
      </c>
      <c r="C309" s="18" t="s">
        <v>244</v>
      </c>
      <c r="D309" s="19" t="s">
        <v>245</v>
      </c>
      <c r="E309" s="19" t="s">
        <v>312</v>
      </c>
      <c r="F309" s="25"/>
      <c r="G309" s="18" t="s">
        <v>44</v>
      </c>
      <c r="H309" s="19" t="s">
        <v>16</v>
      </c>
      <c r="I309" s="21">
        <v>3479.72</v>
      </c>
      <c r="J309" s="21"/>
    </row>
    <row r="310" spans="1:10" s="1" customFormat="1" ht="19.75" customHeight="1" x14ac:dyDescent="0.25">
      <c r="A310" s="22"/>
      <c r="B310" s="3" t="s">
        <v>231</v>
      </c>
      <c r="C310" s="4" t="s">
        <v>246</v>
      </c>
      <c r="D310" s="5" t="s">
        <v>247</v>
      </c>
      <c r="E310" s="5" t="s">
        <v>312</v>
      </c>
      <c r="F310" s="23"/>
      <c r="G310" s="4" t="s">
        <v>44</v>
      </c>
      <c r="H310" s="5" t="s">
        <v>16</v>
      </c>
      <c r="I310" s="7">
        <v>4629.26</v>
      </c>
      <c r="J310" s="7"/>
    </row>
    <row r="311" spans="1:10" s="1" customFormat="1" ht="19.75" customHeight="1" x14ac:dyDescent="0.25">
      <c r="A311" s="24"/>
      <c r="B311" s="17" t="s">
        <v>231</v>
      </c>
      <c r="C311" s="18" t="s">
        <v>250</v>
      </c>
      <c r="D311" s="19" t="s">
        <v>251</v>
      </c>
      <c r="E311" s="19" t="s">
        <v>312</v>
      </c>
      <c r="F311" s="25"/>
      <c r="G311" s="18" t="s">
        <v>44</v>
      </c>
      <c r="H311" s="19" t="s">
        <v>16</v>
      </c>
      <c r="I311" s="21">
        <v>33.35</v>
      </c>
      <c r="J311" s="21"/>
    </row>
    <row r="312" spans="1:10" s="1" customFormat="1" ht="19.75" customHeight="1" x14ac:dyDescent="0.25">
      <c r="A312" s="22"/>
      <c r="B312" s="3" t="s">
        <v>231</v>
      </c>
      <c r="C312" s="4" t="s">
        <v>53</v>
      </c>
      <c r="D312" s="5" t="s">
        <v>54</v>
      </c>
      <c r="E312" s="5" t="s">
        <v>312</v>
      </c>
      <c r="F312" s="23"/>
      <c r="G312" s="4" t="s">
        <v>44</v>
      </c>
      <c r="H312" s="5" t="s">
        <v>16</v>
      </c>
      <c r="I312" s="7">
        <v>3036.09</v>
      </c>
      <c r="J312" s="7"/>
    </row>
    <row r="313" spans="1:10" s="1" customFormat="1" ht="19.75" customHeight="1" x14ac:dyDescent="0.25">
      <c r="A313" s="24"/>
      <c r="B313" s="17" t="s">
        <v>231</v>
      </c>
      <c r="C313" s="18" t="s">
        <v>316</v>
      </c>
      <c r="D313" s="19" t="s">
        <v>317</v>
      </c>
      <c r="E313" s="19" t="s">
        <v>312</v>
      </c>
      <c r="F313" s="25"/>
      <c r="G313" s="18" t="s">
        <v>44</v>
      </c>
      <c r="H313" s="19" t="s">
        <v>16</v>
      </c>
      <c r="I313" s="21">
        <v>17.260000000000002</v>
      </c>
      <c r="J313" s="21"/>
    </row>
    <row r="314" spans="1:10" s="1" customFormat="1" ht="19.75" customHeight="1" x14ac:dyDescent="0.25">
      <c r="A314" s="22"/>
      <c r="B314" s="3" t="s">
        <v>231</v>
      </c>
      <c r="C314" s="4" t="s">
        <v>318</v>
      </c>
      <c r="D314" s="5" t="s">
        <v>319</v>
      </c>
      <c r="E314" s="5" t="s">
        <v>312</v>
      </c>
      <c r="F314" s="23"/>
      <c r="G314" s="4" t="s">
        <v>44</v>
      </c>
      <c r="H314" s="5" t="s">
        <v>16</v>
      </c>
      <c r="I314" s="7">
        <v>21125.23</v>
      </c>
      <c r="J314" s="7"/>
    </row>
    <row r="315" spans="1:10" s="1" customFormat="1" ht="19.75" customHeight="1" x14ac:dyDescent="0.25">
      <c r="A315" s="24"/>
      <c r="B315" s="17" t="s">
        <v>231</v>
      </c>
      <c r="C315" s="18" t="s">
        <v>320</v>
      </c>
      <c r="D315" s="19" t="s">
        <v>321</v>
      </c>
      <c r="E315" s="19" t="s">
        <v>312</v>
      </c>
      <c r="F315" s="25"/>
      <c r="G315" s="18" t="s">
        <v>44</v>
      </c>
      <c r="H315" s="19" t="s">
        <v>16</v>
      </c>
      <c r="I315" s="21">
        <v>9595.99</v>
      </c>
      <c r="J315" s="21"/>
    </row>
    <row r="316" spans="1:10" s="1" customFormat="1" ht="19.75" customHeight="1" x14ac:dyDescent="0.25">
      <c r="A316" s="22"/>
      <c r="B316" s="3" t="s">
        <v>231</v>
      </c>
      <c r="C316" s="4" t="s">
        <v>252</v>
      </c>
      <c r="D316" s="5" t="s">
        <v>253</v>
      </c>
      <c r="E316" s="5" t="s">
        <v>312</v>
      </c>
      <c r="F316" s="23"/>
      <c r="G316" s="4" t="s">
        <v>44</v>
      </c>
      <c r="H316" s="5" t="s">
        <v>16</v>
      </c>
      <c r="I316" s="7">
        <v>27498.400000000001</v>
      </c>
      <c r="J316" s="7"/>
    </row>
    <row r="317" spans="1:10" s="1" customFormat="1" ht="19.75" customHeight="1" x14ac:dyDescent="0.25">
      <c r="A317" s="24"/>
      <c r="B317" s="17" t="s">
        <v>231</v>
      </c>
      <c r="C317" s="18" t="s">
        <v>138</v>
      </c>
      <c r="D317" s="19" t="s">
        <v>139</v>
      </c>
      <c r="E317" s="19" t="s">
        <v>312</v>
      </c>
      <c r="F317" s="25"/>
      <c r="G317" s="18" t="s">
        <v>44</v>
      </c>
      <c r="H317" s="19" t="s">
        <v>16</v>
      </c>
      <c r="I317" s="21">
        <v>7496.75</v>
      </c>
      <c r="J317" s="21"/>
    </row>
    <row r="318" spans="1:10" s="1" customFormat="1" ht="19.75" customHeight="1" x14ac:dyDescent="0.25">
      <c r="A318" s="22"/>
      <c r="B318" s="3" t="s">
        <v>231</v>
      </c>
      <c r="C318" s="4" t="s">
        <v>254</v>
      </c>
      <c r="D318" s="5" t="s">
        <v>255</v>
      </c>
      <c r="E318" s="5" t="s">
        <v>312</v>
      </c>
      <c r="F318" s="23"/>
      <c r="G318" s="4" t="s">
        <v>44</v>
      </c>
      <c r="H318" s="5" t="s">
        <v>16</v>
      </c>
      <c r="I318" s="7">
        <v>627.41999999999996</v>
      </c>
      <c r="J318" s="7"/>
    </row>
    <row r="319" spans="1:10" s="1" customFormat="1" ht="19.75" customHeight="1" x14ac:dyDescent="0.25">
      <c r="A319" s="24"/>
      <c r="B319" s="17" t="s">
        <v>231</v>
      </c>
      <c r="C319" s="18" t="s">
        <v>256</v>
      </c>
      <c r="D319" s="19" t="s">
        <v>257</v>
      </c>
      <c r="E319" s="19" t="s">
        <v>312</v>
      </c>
      <c r="F319" s="25"/>
      <c r="G319" s="18" t="s">
        <v>44</v>
      </c>
      <c r="H319" s="19" t="s">
        <v>16</v>
      </c>
      <c r="I319" s="21">
        <v>-16880.71</v>
      </c>
      <c r="J319" s="21"/>
    </row>
    <row r="320" spans="1:10" s="1" customFormat="1" ht="19.75" customHeight="1" x14ac:dyDescent="0.25">
      <c r="A320" s="22"/>
      <c r="B320" s="3" t="s">
        <v>231</v>
      </c>
      <c r="C320" s="4" t="s">
        <v>322</v>
      </c>
      <c r="D320" s="5" t="s">
        <v>323</v>
      </c>
      <c r="E320" s="5" t="s">
        <v>312</v>
      </c>
      <c r="F320" s="23"/>
      <c r="G320" s="4" t="s">
        <v>44</v>
      </c>
      <c r="H320" s="5" t="s">
        <v>16</v>
      </c>
      <c r="I320" s="7">
        <v>735.83</v>
      </c>
      <c r="J320" s="7"/>
    </row>
    <row r="321" spans="1:10" s="1" customFormat="1" ht="19.75" customHeight="1" x14ac:dyDescent="0.25">
      <c r="A321" s="24"/>
      <c r="B321" s="17" t="s">
        <v>231</v>
      </c>
      <c r="C321" s="18" t="s">
        <v>55</v>
      </c>
      <c r="D321" s="19" t="s">
        <v>56</v>
      </c>
      <c r="E321" s="19" t="s">
        <v>312</v>
      </c>
      <c r="F321" s="25"/>
      <c r="G321" s="18" t="s">
        <v>44</v>
      </c>
      <c r="H321" s="19" t="s">
        <v>16</v>
      </c>
      <c r="I321" s="21">
        <v>1803056.8</v>
      </c>
      <c r="J321" s="21"/>
    </row>
    <row r="322" spans="1:10" s="1" customFormat="1" ht="19.75" customHeight="1" x14ac:dyDescent="0.25">
      <c r="A322" s="22"/>
      <c r="B322" s="3" t="s">
        <v>231</v>
      </c>
      <c r="C322" s="4" t="s">
        <v>258</v>
      </c>
      <c r="D322" s="5" t="s">
        <v>259</v>
      </c>
      <c r="E322" s="5" t="s">
        <v>312</v>
      </c>
      <c r="F322" s="23"/>
      <c r="G322" s="4" t="s">
        <v>44</v>
      </c>
      <c r="H322" s="5" t="s">
        <v>16</v>
      </c>
      <c r="I322" s="7">
        <v>2452.21</v>
      </c>
      <c r="J322" s="7"/>
    </row>
    <row r="323" spans="1:10" s="1" customFormat="1" ht="19.75" customHeight="1" x14ac:dyDescent="0.25">
      <c r="A323" s="24"/>
      <c r="B323" s="17" t="s">
        <v>231</v>
      </c>
      <c r="C323" s="18" t="s">
        <v>260</v>
      </c>
      <c r="D323" s="19" t="s">
        <v>261</v>
      </c>
      <c r="E323" s="19" t="s">
        <v>312</v>
      </c>
      <c r="F323" s="25"/>
      <c r="G323" s="18" t="s">
        <v>44</v>
      </c>
      <c r="H323" s="19" t="s">
        <v>16</v>
      </c>
      <c r="I323" s="21">
        <v>60.700000000000102</v>
      </c>
      <c r="J323" s="21"/>
    </row>
    <row r="324" spans="1:10" s="1" customFormat="1" ht="19.75" customHeight="1" x14ac:dyDescent="0.25">
      <c r="A324" s="22"/>
      <c r="B324" s="3" t="s">
        <v>231</v>
      </c>
      <c r="C324" s="4" t="s">
        <v>140</v>
      </c>
      <c r="D324" s="5" t="s">
        <v>141</v>
      </c>
      <c r="E324" s="5" t="s">
        <v>312</v>
      </c>
      <c r="F324" s="23"/>
      <c r="G324" s="4" t="s">
        <v>44</v>
      </c>
      <c r="H324" s="5" t="s">
        <v>16</v>
      </c>
      <c r="I324" s="7">
        <v>188.84</v>
      </c>
      <c r="J324" s="7"/>
    </row>
    <row r="325" spans="1:10" s="1" customFormat="1" ht="19.75" customHeight="1" x14ac:dyDescent="0.25">
      <c r="A325" s="24"/>
      <c r="B325" s="17" t="s">
        <v>231</v>
      </c>
      <c r="C325" s="18" t="s">
        <v>262</v>
      </c>
      <c r="D325" s="19" t="s">
        <v>263</v>
      </c>
      <c r="E325" s="19" t="s">
        <v>312</v>
      </c>
      <c r="F325" s="25"/>
      <c r="G325" s="18" t="s">
        <v>44</v>
      </c>
      <c r="H325" s="19" t="s">
        <v>16</v>
      </c>
      <c r="I325" s="21">
        <v>171.01</v>
      </c>
      <c r="J325" s="21"/>
    </row>
    <row r="326" spans="1:10" s="1" customFormat="1" ht="19.75" customHeight="1" x14ac:dyDescent="0.25">
      <c r="A326" s="22"/>
      <c r="B326" s="3" t="s">
        <v>231</v>
      </c>
      <c r="C326" s="4" t="s">
        <v>142</v>
      </c>
      <c r="D326" s="5" t="s">
        <v>143</v>
      </c>
      <c r="E326" s="5" t="s">
        <v>312</v>
      </c>
      <c r="F326" s="23"/>
      <c r="G326" s="4" t="s">
        <v>44</v>
      </c>
      <c r="H326" s="5" t="s">
        <v>16</v>
      </c>
      <c r="I326" s="7">
        <v>346.53</v>
      </c>
      <c r="J326" s="7"/>
    </row>
    <row r="327" spans="1:10" s="1" customFormat="1" ht="19.75" customHeight="1" x14ac:dyDescent="0.25">
      <c r="A327" s="24"/>
      <c r="B327" s="17" t="s">
        <v>231</v>
      </c>
      <c r="C327" s="18" t="s">
        <v>146</v>
      </c>
      <c r="D327" s="19" t="s">
        <v>147</v>
      </c>
      <c r="E327" s="19" t="s">
        <v>312</v>
      </c>
      <c r="F327" s="25"/>
      <c r="G327" s="18" t="s">
        <v>44</v>
      </c>
      <c r="H327" s="19" t="s">
        <v>16</v>
      </c>
      <c r="I327" s="21">
        <v>161006.51</v>
      </c>
      <c r="J327" s="21"/>
    </row>
    <row r="328" spans="1:10" s="1" customFormat="1" ht="19.75" customHeight="1" x14ac:dyDescent="0.25">
      <c r="A328" s="22"/>
      <c r="B328" s="3" t="s">
        <v>231</v>
      </c>
      <c r="C328" s="4" t="s">
        <v>220</v>
      </c>
      <c r="D328" s="5" t="s">
        <v>221</v>
      </c>
      <c r="E328" s="5" t="s">
        <v>312</v>
      </c>
      <c r="F328" s="23"/>
      <c r="G328" s="4" t="s">
        <v>44</v>
      </c>
      <c r="H328" s="5" t="s">
        <v>16</v>
      </c>
      <c r="I328" s="7">
        <v>10315.92</v>
      </c>
      <c r="J328" s="7"/>
    </row>
    <row r="329" spans="1:10" s="1" customFormat="1" ht="19.75" customHeight="1" x14ac:dyDescent="0.25">
      <c r="A329" s="24"/>
      <c r="B329" s="17" t="s">
        <v>231</v>
      </c>
      <c r="C329" s="18" t="s">
        <v>264</v>
      </c>
      <c r="D329" s="19" t="s">
        <v>265</v>
      </c>
      <c r="E329" s="19" t="s">
        <v>312</v>
      </c>
      <c r="F329" s="25"/>
      <c r="G329" s="18" t="s">
        <v>44</v>
      </c>
      <c r="H329" s="19" t="s">
        <v>16</v>
      </c>
      <c r="I329" s="21">
        <v>49.03</v>
      </c>
      <c r="J329" s="21"/>
    </row>
    <row r="330" spans="1:10" s="1" customFormat="1" ht="19.75" customHeight="1" x14ac:dyDescent="0.25">
      <c r="A330" s="22"/>
      <c r="B330" s="3" t="s">
        <v>231</v>
      </c>
      <c r="C330" s="4" t="s">
        <v>150</v>
      </c>
      <c r="D330" s="5" t="s">
        <v>151</v>
      </c>
      <c r="E330" s="5" t="s">
        <v>312</v>
      </c>
      <c r="F330" s="23"/>
      <c r="G330" s="4" t="s">
        <v>44</v>
      </c>
      <c r="H330" s="5" t="s">
        <v>16</v>
      </c>
      <c r="I330" s="7">
        <v>6237.54</v>
      </c>
      <c r="J330" s="7"/>
    </row>
    <row r="331" spans="1:10" s="1" customFormat="1" ht="19.75" customHeight="1" x14ac:dyDescent="0.25">
      <c r="A331" s="24"/>
      <c r="B331" s="17" t="s">
        <v>231</v>
      </c>
      <c r="C331" s="18" t="s">
        <v>152</v>
      </c>
      <c r="D331" s="19" t="s">
        <v>153</v>
      </c>
      <c r="E331" s="19" t="s">
        <v>312</v>
      </c>
      <c r="F331" s="25"/>
      <c r="G331" s="18" t="s">
        <v>44</v>
      </c>
      <c r="H331" s="19" t="s">
        <v>16</v>
      </c>
      <c r="I331" s="21">
        <v>6482.86</v>
      </c>
      <c r="J331" s="21"/>
    </row>
    <row r="332" spans="1:10" s="1" customFormat="1" ht="19.75" customHeight="1" x14ac:dyDescent="0.25">
      <c r="A332" s="22"/>
      <c r="B332" s="3" t="s">
        <v>231</v>
      </c>
      <c r="C332" s="4" t="s">
        <v>109</v>
      </c>
      <c r="D332" s="5" t="s">
        <v>110</v>
      </c>
      <c r="E332" s="5" t="s">
        <v>312</v>
      </c>
      <c r="F332" s="23"/>
      <c r="G332" s="4" t="s">
        <v>44</v>
      </c>
      <c r="H332" s="5" t="s">
        <v>16</v>
      </c>
      <c r="I332" s="7">
        <v>391.74</v>
      </c>
      <c r="J332" s="7"/>
    </row>
    <row r="333" spans="1:10" s="1" customFormat="1" ht="19.75" customHeight="1" x14ac:dyDescent="0.25">
      <c r="A333" s="24"/>
      <c r="B333" s="17" t="s">
        <v>231</v>
      </c>
      <c r="C333" s="18" t="s">
        <v>154</v>
      </c>
      <c r="D333" s="19" t="s">
        <v>155</v>
      </c>
      <c r="E333" s="19" t="s">
        <v>312</v>
      </c>
      <c r="F333" s="25"/>
      <c r="G333" s="18" t="s">
        <v>44</v>
      </c>
      <c r="H333" s="19" t="s">
        <v>16</v>
      </c>
      <c r="I333" s="21">
        <v>680688.64000000001</v>
      </c>
      <c r="J333" s="21"/>
    </row>
    <row r="334" spans="1:10" s="1" customFormat="1" ht="19.75" customHeight="1" x14ac:dyDescent="0.25">
      <c r="A334" s="22"/>
      <c r="B334" s="3" t="s">
        <v>231</v>
      </c>
      <c r="C334" s="4" t="s">
        <v>94</v>
      </c>
      <c r="D334" s="5" t="s">
        <v>95</v>
      </c>
      <c r="E334" s="5" t="s">
        <v>312</v>
      </c>
      <c r="F334" s="23"/>
      <c r="G334" s="4" t="s">
        <v>44</v>
      </c>
      <c r="H334" s="5" t="s">
        <v>16</v>
      </c>
      <c r="I334" s="7">
        <v>24.94</v>
      </c>
      <c r="J334" s="7"/>
    </row>
    <row r="335" spans="1:10" s="1" customFormat="1" ht="19.75" customHeight="1" x14ac:dyDescent="0.25">
      <c r="A335" s="24"/>
      <c r="B335" s="17" t="s">
        <v>231</v>
      </c>
      <c r="C335" s="18" t="s">
        <v>57</v>
      </c>
      <c r="D335" s="19" t="s">
        <v>58</v>
      </c>
      <c r="E335" s="19" t="s">
        <v>312</v>
      </c>
      <c r="F335" s="25"/>
      <c r="G335" s="18" t="s">
        <v>44</v>
      </c>
      <c r="H335" s="19" t="s">
        <v>16</v>
      </c>
      <c r="I335" s="21">
        <v>68.02</v>
      </c>
      <c r="J335" s="21"/>
    </row>
    <row r="336" spans="1:10" s="1" customFormat="1" ht="19.75" customHeight="1" x14ac:dyDescent="0.25">
      <c r="A336" s="22"/>
      <c r="B336" s="3" t="s">
        <v>231</v>
      </c>
      <c r="C336" s="4" t="s">
        <v>156</v>
      </c>
      <c r="D336" s="5" t="s">
        <v>157</v>
      </c>
      <c r="E336" s="5" t="s">
        <v>312</v>
      </c>
      <c r="F336" s="23"/>
      <c r="G336" s="4" t="s">
        <v>44</v>
      </c>
      <c r="H336" s="5" t="s">
        <v>16</v>
      </c>
      <c r="I336" s="7">
        <v>158.34</v>
      </c>
      <c r="J336" s="7"/>
    </row>
    <row r="337" spans="1:10" s="1" customFormat="1" ht="19.75" customHeight="1" x14ac:dyDescent="0.25">
      <c r="A337" s="24"/>
      <c r="B337" s="17" t="s">
        <v>231</v>
      </c>
      <c r="C337" s="18" t="s">
        <v>158</v>
      </c>
      <c r="D337" s="19" t="s">
        <v>159</v>
      </c>
      <c r="E337" s="19" t="s">
        <v>312</v>
      </c>
      <c r="F337" s="25"/>
      <c r="G337" s="18" t="s">
        <v>44</v>
      </c>
      <c r="H337" s="19" t="s">
        <v>16</v>
      </c>
      <c r="I337" s="21">
        <v>21774.01</v>
      </c>
      <c r="J337" s="21"/>
    </row>
    <row r="338" spans="1:10" s="1" customFormat="1" ht="19.75" customHeight="1" x14ac:dyDescent="0.25">
      <c r="A338" s="22"/>
      <c r="B338" s="3" t="s">
        <v>231</v>
      </c>
      <c r="C338" s="4" t="s">
        <v>324</v>
      </c>
      <c r="D338" s="5" t="s">
        <v>325</v>
      </c>
      <c r="E338" s="5" t="s">
        <v>312</v>
      </c>
      <c r="F338" s="23"/>
      <c r="G338" s="4" t="s">
        <v>44</v>
      </c>
      <c r="H338" s="5" t="s">
        <v>16</v>
      </c>
      <c r="I338" s="7">
        <v>39161.519999999997</v>
      </c>
      <c r="J338" s="7"/>
    </row>
    <row r="339" spans="1:10" s="1" customFormat="1" ht="19.75" customHeight="1" x14ac:dyDescent="0.25">
      <c r="A339" s="24"/>
      <c r="B339" s="17" t="s">
        <v>231</v>
      </c>
      <c r="C339" s="18" t="s">
        <v>111</v>
      </c>
      <c r="D339" s="19" t="s">
        <v>112</v>
      </c>
      <c r="E339" s="19" t="s">
        <v>312</v>
      </c>
      <c r="F339" s="25"/>
      <c r="G339" s="18" t="s">
        <v>44</v>
      </c>
      <c r="H339" s="19" t="s">
        <v>16</v>
      </c>
      <c r="I339" s="21">
        <v>13426.61</v>
      </c>
      <c r="J339" s="21"/>
    </row>
    <row r="340" spans="1:10" s="1" customFormat="1" ht="19.75" customHeight="1" x14ac:dyDescent="0.25">
      <c r="A340" s="22"/>
      <c r="B340" s="3" t="s">
        <v>231</v>
      </c>
      <c r="C340" s="4" t="s">
        <v>160</v>
      </c>
      <c r="D340" s="5" t="s">
        <v>161</v>
      </c>
      <c r="E340" s="5" t="s">
        <v>312</v>
      </c>
      <c r="F340" s="23"/>
      <c r="G340" s="4" t="s">
        <v>44</v>
      </c>
      <c r="H340" s="5" t="s">
        <v>16</v>
      </c>
      <c r="I340" s="7">
        <v>354.81</v>
      </c>
      <c r="J340" s="7"/>
    </row>
    <row r="341" spans="1:10" s="1" customFormat="1" ht="19.75" customHeight="1" x14ac:dyDescent="0.25">
      <c r="A341" s="24"/>
      <c r="B341" s="17" t="s">
        <v>231</v>
      </c>
      <c r="C341" s="18" t="s">
        <v>59</v>
      </c>
      <c r="D341" s="19" t="s">
        <v>60</v>
      </c>
      <c r="E341" s="19" t="s">
        <v>312</v>
      </c>
      <c r="F341" s="25"/>
      <c r="G341" s="18" t="s">
        <v>44</v>
      </c>
      <c r="H341" s="19" t="s">
        <v>16</v>
      </c>
      <c r="I341" s="21">
        <v>70.400000000000006</v>
      </c>
      <c r="J341" s="21"/>
    </row>
    <row r="342" spans="1:10" s="1" customFormat="1" ht="19.75" customHeight="1" x14ac:dyDescent="0.25">
      <c r="A342" s="22"/>
      <c r="B342" s="3" t="s">
        <v>231</v>
      </c>
      <c r="C342" s="4" t="s">
        <v>162</v>
      </c>
      <c r="D342" s="5" t="s">
        <v>163</v>
      </c>
      <c r="E342" s="5" t="s">
        <v>312</v>
      </c>
      <c r="F342" s="23"/>
      <c r="G342" s="4" t="s">
        <v>44</v>
      </c>
      <c r="H342" s="5" t="s">
        <v>16</v>
      </c>
      <c r="I342" s="7">
        <v>32132.65</v>
      </c>
      <c r="J342" s="7"/>
    </row>
    <row r="343" spans="1:10" s="1" customFormat="1" ht="19.75" customHeight="1" x14ac:dyDescent="0.25">
      <c r="A343" s="24"/>
      <c r="B343" s="17" t="s">
        <v>231</v>
      </c>
      <c r="C343" s="18" t="s">
        <v>326</v>
      </c>
      <c r="D343" s="19" t="s">
        <v>327</v>
      </c>
      <c r="E343" s="19" t="s">
        <v>312</v>
      </c>
      <c r="F343" s="25"/>
      <c r="G343" s="18" t="s">
        <v>44</v>
      </c>
      <c r="H343" s="19" t="s">
        <v>16</v>
      </c>
      <c r="I343" s="21">
        <v>8907.15</v>
      </c>
      <c r="J343" s="21"/>
    </row>
    <row r="344" spans="1:10" s="1" customFormat="1" ht="19.75" customHeight="1" x14ac:dyDescent="0.25">
      <c r="A344" s="22"/>
      <c r="B344" s="3" t="s">
        <v>231</v>
      </c>
      <c r="C344" s="4" t="s">
        <v>328</v>
      </c>
      <c r="D344" s="5" t="s">
        <v>329</v>
      </c>
      <c r="E344" s="5" t="s">
        <v>312</v>
      </c>
      <c r="F344" s="23"/>
      <c r="G344" s="4" t="s">
        <v>44</v>
      </c>
      <c r="H344" s="5" t="s">
        <v>16</v>
      </c>
      <c r="I344" s="7">
        <v>8186.05</v>
      </c>
      <c r="J344" s="7"/>
    </row>
    <row r="345" spans="1:10" s="1" customFormat="1" ht="19.75" customHeight="1" x14ac:dyDescent="0.25">
      <c r="A345" s="24"/>
      <c r="B345" s="17" t="s">
        <v>231</v>
      </c>
      <c r="C345" s="18" t="s">
        <v>11</v>
      </c>
      <c r="D345" s="19" t="s">
        <v>12</v>
      </c>
      <c r="E345" s="19" t="s">
        <v>312</v>
      </c>
      <c r="F345" s="25"/>
      <c r="G345" s="18" t="s">
        <v>44</v>
      </c>
      <c r="H345" s="19" t="s">
        <v>16</v>
      </c>
      <c r="I345" s="21">
        <v>18413.09</v>
      </c>
      <c r="J345" s="21"/>
    </row>
    <row r="346" spans="1:10" s="1" customFormat="1" ht="19.75" customHeight="1" x14ac:dyDescent="0.25">
      <c r="A346" s="22"/>
      <c r="B346" s="3" t="s">
        <v>231</v>
      </c>
      <c r="C346" s="4" t="s">
        <v>164</v>
      </c>
      <c r="D346" s="5" t="s">
        <v>165</v>
      </c>
      <c r="E346" s="5" t="s">
        <v>312</v>
      </c>
      <c r="F346" s="23"/>
      <c r="G346" s="4" t="s">
        <v>44</v>
      </c>
      <c r="H346" s="5" t="s">
        <v>16</v>
      </c>
      <c r="I346" s="7">
        <v>1059.04</v>
      </c>
      <c r="J346" s="7"/>
    </row>
    <row r="347" spans="1:10" s="1" customFormat="1" ht="19.75" customHeight="1" x14ac:dyDescent="0.25">
      <c r="A347" s="24"/>
      <c r="B347" s="17" t="s">
        <v>231</v>
      </c>
      <c r="C347" s="18" t="s">
        <v>61</v>
      </c>
      <c r="D347" s="19" t="s">
        <v>62</v>
      </c>
      <c r="E347" s="19" t="s">
        <v>312</v>
      </c>
      <c r="F347" s="25"/>
      <c r="G347" s="18" t="s">
        <v>44</v>
      </c>
      <c r="H347" s="19" t="s">
        <v>16</v>
      </c>
      <c r="I347" s="21">
        <v>42034.38</v>
      </c>
      <c r="J347" s="21"/>
    </row>
    <row r="348" spans="1:10" s="1" customFormat="1" ht="19.75" customHeight="1" x14ac:dyDescent="0.25">
      <c r="A348" s="22"/>
      <c r="B348" s="3" t="s">
        <v>231</v>
      </c>
      <c r="C348" s="4" t="s">
        <v>63</v>
      </c>
      <c r="D348" s="5" t="s">
        <v>64</v>
      </c>
      <c r="E348" s="5" t="s">
        <v>312</v>
      </c>
      <c r="F348" s="23"/>
      <c r="G348" s="4" t="s">
        <v>44</v>
      </c>
      <c r="H348" s="5" t="s">
        <v>16</v>
      </c>
      <c r="I348" s="7">
        <v>13573.04</v>
      </c>
      <c r="J348" s="7"/>
    </row>
    <row r="349" spans="1:10" s="1" customFormat="1" ht="19.75" customHeight="1" x14ac:dyDescent="0.25">
      <c r="A349" s="24"/>
      <c r="B349" s="17" t="s">
        <v>231</v>
      </c>
      <c r="C349" s="18" t="s">
        <v>71</v>
      </c>
      <c r="D349" s="19" t="s">
        <v>72</v>
      </c>
      <c r="E349" s="19" t="s">
        <v>312</v>
      </c>
      <c r="F349" s="25"/>
      <c r="G349" s="18" t="s">
        <v>44</v>
      </c>
      <c r="H349" s="19" t="s">
        <v>16</v>
      </c>
      <c r="I349" s="21">
        <v>1994.93</v>
      </c>
      <c r="J349" s="21"/>
    </row>
    <row r="350" spans="1:10" s="1" customFormat="1" ht="19.75" customHeight="1" x14ac:dyDescent="0.25">
      <c r="A350" s="22"/>
      <c r="B350" s="3" t="s">
        <v>231</v>
      </c>
      <c r="C350" s="4" t="s">
        <v>270</v>
      </c>
      <c r="D350" s="5" t="s">
        <v>271</v>
      </c>
      <c r="E350" s="5" t="s">
        <v>312</v>
      </c>
      <c r="F350" s="23"/>
      <c r="G350" s="4" t="s">
        <v>44</v>
      </c>
      <c r="H350" s="5" t="s">
        <v>16</v>
      </c>
      <c r="I350" s="7">
        <v>64.69</v>
      </c>
      <c r="J350" s="7"/>
    </row>
    <row r="351" spans="1:10" s="1" customFormat="1" ht="19.75" customHeight="1" x14ac:dyDescent="0.25">
      <c r="A351" s="24"/>
      <c r="B351" s="17" t="s">
        <v>231</v>
      </c>
      <c r="C351" s="18" t="s">
        <v>174</v>
      </c>
      <c r="D351" s="19" t="s">
        <v>175</v>
      </c>
      <c r="E351" s="19" t="s">
        <v>312</v>
      </c>
      <c r="F351" s="25"/>
      <c r="G351" s="18" t="s">
        <v>44</v>
      </c>
      <c r="H351" s="19" t="s">
        <v>16</v>
      </c>
      <c r="I351" s="21">
        <v>146.43</v>
      </c>
      <c r="J351" s="21"/>
    </row>
    <row r="352" spans="1:10" s="1" customFormat="1" ht="19.75" customHeight="1" x14ac:dyDescent="0.25">
      <c r="A352" s="22"/>
      <c r="B352" s="3" t="s">
        <v>231</v>
      </c>
      <c r="C352" s="4" t="s">
        <v>75</v>
      </c>
      <c r="D352" s="5" t="s">
        <v>76</v>
      </c>
      <c r="E352" s="5" t="s">
        <v>312</v>
      </c>
      <c r="F352" s="23"/>
      <c r="G352" s="4" t="s">
        <v>44</v>
      </c>
      <c r="H352" s="5" t="s">
        <v>16</v>
      </c>
      <c r="I352" s="7">
        <v>2772.45</v>
      </c>
      <c r="J352" s="7"/>
    </row>
    <row r="353" spans="1:10" s="1" customFormat="1" ht="19.75" customHeight="1" x14ac:dyDescent="0.25">
      <c r="A353" s="24"/>
      <c r="B353" s="17" t="s">
        <v>231</v>
      </c>
      <c r="C353" s="18" t="s">
        <v>77</v>
      </c>
      <c r="D353" s="19" t="s">
        <v>78</v>
      </c>
      <c r="E353" s="19" t="s">
        <v>312</v>
      </c>
      <c r="F353" s="25"/>
      <c r="G353" s="18" t="s">
        <v>44</v>
      </c>
      <c r="H353" s="19" t="s">
        <v>16</v>
      </c>
      <c r="I353" s="21">
        <v>1830.47</v>
      </c>
      <c r="J353" s="21"/>
    </row>
    <row r="354" spans="1:10" s="1" customFormat="1" ht="19.75" customHeight="1" x14ac:dyDescent="0.25">
      <c r="A354" s="22"/>
      <c r="B354" s="3" t="s">
        <v>231</v>
      </c>
      <c r="C354" s="4" t="s">
        <v>330</v>
      </c>
      <c r="D354" s="5" t="s">
        <v>331</v>
      </c>
      <c r="E354" s="5" t="s">
        <v>312</v>
      </c>
      <c r="F354" s="23"/>
      <c r="G354" s="4" t="s">
        <v>44</v>
      </c>
      <c r="H354" s="5" t="s">
        <v>16</v>
      </c>
      <c r="I354" s="7">
        <v>21.2</v>
      </c>
      <c r="J354" s="7"/>
    </row>
    <row r="355" spans="1:10" s="1" customFormat="1" ht="19.75" customHeight="1" x14ac:dyDescent="0.25">
      <c r="A355" s="24"/>
      <c r="B355" s="17" t="s">
        <v>231</v>
      </c>
      <c r="C355" s="18" t="s">
        <v>182</v>
      </c>
      <c r="D355" s="19" t="s">
        <v>183</v>
      </c>
      <c r="E355" s="19" t="s">
        <v>312</v>
      </c>
      <c r="F355" s="25"/>
      <c r="G355" s="18" t="s">
        <v>44</v>
      </c>
      <c r="H355" s="19" t="s">
        <v>16</v>
      </c>
      <c r="I355" s="21">
        <v>6025.11</v>
      </c>
      <c r="J355" s="21"/>
    </row>
    <row r="356" spans="1:10" s="1" customFormat="1" ht="19.75" customHeight="1" x14ac:dyDescent="0.25">
      <c r="A356" s="22"/>
      <c r="B356" s="3" t="s">
        <v>231</v>
      </c>
      <c r="C356" s="4" t="s">
        <v>332</v>
      </c>
      <c r="D356" s="5" t="s">
        <v>333</v>
      </c>
      <c r="E356" s="5" t="s">
        <v>312</v>
      </c>
      <c r="F356" s="23"/>
      <c r="G356" s="4" t="s">
        <v>44</v>
      </c>
      <c r="H356" s="5" t="s">
        <v>16</v>
      </c>
      <c r="I356" s="7">
        <v>52.28</v>
      </c>
      <c r="J356" s="7"/>
    </row>
    <row r="357" spans="1:10" s="1" customFormat="1" ht="19.75" customHeight="1" x14ac:dyDescent="0.25">
      <c r="A357" s="24"/>
      <c r="B357" s="17" t="s">
        <v>231</v>
      </c>
      <c r="C357" s="18" t="s">
        <v>81</v>
      </c>
      <c r="D357" s="19" t="s">
        <v>82</v>
      </c>
      <c r="E357" s="19" t="s">
        <v>312</v>
      </c>
      <c r="F357" s="25"/>
      <c r="G357" s="18" t="s">
        <v>44</v>
      </c>
      <c r="H357" s="19" t="s">
        <v>16</v>
      </c>
      <c r="I357" s="21">
        <v>64720.09</v>
      </c>
      <c r="J357" s="21"/>
    </row>
    <row r="358" spans="1:10" s="1" customFormat="1" ht="19.75" customHeight="1" x14ac:dyDescent="0.25">
      <c r="A358" s="22"/>
      <c r="B358" s="3" t="s">
        <v>231</v>
      </c>
      <c r="C358" s="4" t="s">
        <v>184</v>
      </c>
      <c r="D358" s="5" t="s">
        <v>185</v>
      </c>
      <c r="E358" s="5" t="s">
        <v>312</v>
      </c>
      <c r="F358" s="23"/>
      <c r="G358" s="4" t="s">
        <v>44</v>
      </c>
      <c r="H358" s="5" t="s">
        <v>16</v>
      </c>
      <c r="I358" s="7">
        <v>296.52</v>
      </c>
      <c r="J358" s="7"/>
    </row>
    <row r="359" spans="1:10" s="1" customFormat="1" ht="19.75" customHeight="1" x14ac:dyDescent="0.25">
      <c r="A359" s="24"/>
      <c r="B359" s="17" t="s">
        <v>231</v>
      </c>
      <c r="C359" s="18" t="s">
        <v>272</v>
      </c>
      <c r="D359" s="19" t="s">
        <v>273</v>
      </c>
      <c r="E359" s="19" t="s">
        <v>312</v>
      </c>
      <c r="F359" s="25"/>
      <c r="G359" s="18" t="s">
        <v>44</v>
      </c>
      <c r="H359" s="19" t="s">
        <v>16</v>
      </c>
      <c r="I359" s="21">
        <v>-454.77</v>
      </c>
      <c r="J359" s="21"/>
    </row>
    <row r="360" spans="1:10" s="1" customFormat="1" ht="19.75" customHeight="1" x14ac:dyDescent="0.25">
      <c r="A360" s="22"/>
      <c r="B360" s="3" t="s">
        <v>231</v>
      </c>
      <c r="C360" s="4" t="s">
        <v>186</v>
      </c>
      <c r="D360" s="5" t="s">
        <v>187</v>
      </c>
      <c r="E360" s="5" t="s">
        <v>312</v>
      </c>
      <c r="F360" s="23"/>
      <c r="G360" s="4" t="s">
        <v>44</v>
      </c>
      <c r="H360" s="5" t="s">
        <v>16</v>
      </c>
      <c r="I360" s="7">
        <v>2090.87</v>
      </c>
      <c r="J360" s="7"/>
    </row>
    <row r="361" spans="1:10" s="1" customFormat="1" ht="19.75" customHeight="1" x14ac:dyDescent="0.25">
      <c r="A361" s="24"/>
      <c r="B361" s="17" t="s">
        <v>231</v>
      </c>
      <c r="C361" s="18" t="s">
        <v>274</v>
      </c>
      <c r="D361" s="19" t="s">
        <v>275</v>
      </c>
      <c r="E361" s="19" t="s">
        <v>312</v>
      </c>
      <c r="F361" s="25"/>
      <c r="G361" s="18" t="s">
        <v>44</v>
      </c>
      <c r="H361" s="19" t="s">
        <v>16</v>
      </c>
      <c r="I361" s="21">
        <v>212.2</v>
      </c>
      <c r="J361" s="21"/>
    </row>
    <row r="362" spans="1:10" s="1" customFormat="1" ht="19.75" customHeight="1" x14ac:dyDescent="0.25">
      <c r="A362" s="22"/>
      <c r="B362" s="3" t="s">
        <v>231</v>
      </c>
      <c r="C362" s="4" t="s">
        <v>351</v>
      </c>
      <c r="D362" s="5" t="s">
        <v>352</v>
      </c>
      <c r="E362" s="5" t="s">
        <v>312</v>
      </c>
      <c r="F362" s="23"/>
      <c r="G362" s="4" t="s">
        <v>44</v>
      </c>
      <c r="H362" s="5" t="s">
        <v>16</v>
      </c>
      <c r="I362" s="7">
        <v>251.98</v>
      </c>
      <c r="J362" s="7"/>
    </row>
    <row r="363" spans="1:10" s="1" customFormat="1" ht="19.75" customHeight="1" x14ac:dyDescent="0.25">
      <c r="A363" s="24"/>
      <c r="B363" s="17" t="s">
        <v>231</v>
      </c>
      <c r="C363" s="18" t="s">
        <v>276</v>
      </c>
      <c r="D363" s="19" t="s">
        <v>277</v>
      </c>
      <c r="E363" s="19" t="s">
        <v>312</v>
      </c>
      <c r="F363" s="25"/>
      <c r="G363" s="18" t="s">
        <v>44</v>
      </c>
      <c r="H363" s="19" t="s">
        <v>16</v>
      </c>
      <c r="I363" s="21">
        <v>37533.870000000003</v>
      </c>
      <c r="J363" s="21"/>
    </row>
    <row r="364" spans="1:10" s="1" customFormat="1" ht="19.75" customHeight="1" x14ac:dyDescent="0.25">
      <c r="A364" s="22"/>
      <c r="B364" s="3" t="s">
        <v>231</v>
      </c>
      <c r="C364" s="4" t="s">
        <v>278</v>
      </c>
      <c r="D364" s="5" t="s">
        <v>279</v>
      </c>
      <c r="E364" s="5" t="s">
        <v>312</v>
      </c>
      <c r="F364" s="23"/>
      <c r="G364" s="4" t="s">
        <v>44</v>
      </c>
      <c r="H364" s="5" t="s">
        <v>16</v>
      </c>
      <c r="I364" s="7">
        <v>315.95999999999998</v>
      </c>
      <c r="J364" s="7"/>
    </row>
    <row r="365" spans="1:10" s="1" customFormat="1" ht="19.75" customHeight="1" x14ac:dyDescent="0.25">
      <c r="A365" s="24"/>
      <c r="B365" s="17" t="s">
        <v>231</v>
      </c>
      <c r="C365" s="18" t="s">
        <v>282</v>
      </c>
      <c r="D365" s="19" t="s">
        <v>283</v>
      </c>
      <c r="E365" s="19" t="s">
        <v>312</v>
      </c>
      <c r="F365" s="25"/>
      <c r="G365" s="18" t="s">
        <v>44</v>
      </c>
      <c r="H365" s="19" t="s">
        <v>16</v>
      </c>
      <c r="I365" s="21">
        <v>2561.59</v>
      </c>
      <c r="J365" s="21"/>
    </row>
    <row r="366" spans="1:10" s="1" customFormat="1" ht="19.75" customHeight="1" x14ac:dyDescent="0.25">
      <c r="A366" s="22"/>
      <c r="B366" s="3" t="s">
        <v>231</v>
      </c>
      <c r="C366" s="4" t="s">
        <v>284</v>
      </c>
      <c r="D366" s="5" t="s">
        <v>285</v>
      </c>
      <c r="E366" s="5" t="s">
        <v>312</v>
      </c>
      <c r="F366" s="23"/>
      <c r="G366" s="4" t="s">
        <v>44</v>
      </c>
      <c r="H366" s="5" t="s">
        <v>16</v>
      </c>
      <c r="I366" s="7">
        <v>1633695.87</v>
      </c>
      <c r="J366" s="7"/>
    </row>
    <row r="367" spans="1:10" s="1" customFormat="1" ht="19.75" customHeight="1" x14ac:dyDescent="0.25">
      <c r="A367" s="24"/>
      <c r="B367" s="17" t="s">
        <v>231</v>
      </c>
      <c r="C367" s="18" t="s">
        <v>286</v>
      </c>
      <c r="D367" s="19" t="s">
        <v>287</v>
      </c>
      <c r="E367" s="19" t="s">
        <v>312</v>
      </c>
      <c r="F367" s="25"/>
      <c r="G367" s="18" t="s">
        <v>44</v>
      </c>
      <c r="H367" s="19" t="s">
        <v>16</v>
      </c>
      <c r="I367" s="21">
        <v>2432.1799999999998</v>
      </c>
      <c r="J367" s="21"/>
    </row>
    <row r="368" spans="1:10" s="1" customFormat="1" ht="19.75" customHeight="1" x14ac:dyDescent="0.25">
      <c r="A368" s="22"/>
      <c r="B368" s="3" t="s">
        <v>231</v>
      </c>
      <c r="C368" s="4" t="s">
        <v>288</v>
      </c>
      <c r="D368" s="5" t="s">
        <v>289</v>
      </c>
      <c r="E368" s="5" t="s">
        <v>312</v>
      </c>
      <c r="F368" s="23"/>
      <c r="G368" s="4" t="s">
        <v>44</v>
      </c>
      <c r="H368" s="5" t="s">
        <v>16</v>
      </c>
      <c r="I368" s="7">
        <v>23396.39</v>
      </c>
      <c r="J368" s="7"/>
    </row>
    <row r="369" spans="1:10" s="1" customFormat="1" ht="19.75" customHeight="1" x14ac:dyDescent="0.25">
      <c r="A369" s="24"/>
      <c r="B369" s="17" t="s">
        <v>231</v>
      </c>
      <c r="C369" s="18" t="s">
        <v>190</v>
      </c>
      <c r="D369" s="19" t="s">
        <v>191</v>
      </c>
      <c r="E369" s="19" t="s">
        <v>312</v>
      </c>
      <c r="F369" s="25"/>
      <c r="G369" s="18" t="s">
        <v>44</v>
      </c>
      <c r="H369" s="19" t="s">
        <v>16</v>
      </c>
      <c r="I369" s="21">
        <v>121022.34</v>
      </c>
      <c r="J369" s="21"/>
    </row>
    <row r="370" spans="1:10" s="1" customFormat="1" ht="19.75" customHeight="1" x14ac:dyDescent="0.25">
      <c r="A370" s="22"/>
      <c r="B370" s="3" t="s">
        <v>231</v>
      </c>
      <c r="C370" s="4" t="s">
        <v>290</v>
      </c>
      <c r="D370" s="5" t="s">
        <v>291</v>
      </c>
      <c r="E370" s="5" t="s">
        <v>312</v>
      </c>
      <c r="F370" s="23"/>
      <c r="G370" s="4" t="s">
        <v>44</v>
      </c>
      <c r="H370" s="5" t="s">
        <v>16</v>
      </c>
      <c r="I370" s="7">
        <v>39207.730000000003</v>
      </c>
      <c r="J370" s="7"/>
    </row>
    <row r="371" spans="1:10" s="1" customFormat="1" ht="19.75" customHeight="1" x14ac:dyDescent="0.25">
      <c r="A371" s="24"/>
      <c r="B371" s="17" t="s">
        <v>231</v>
      </c>
      <c r="C371" s="18" t="s">
        <v>207</v>
      </c>
      <c r="D371" s="19" t="s">
        <v>208</v>
      </c>
      <c r="E371" s="19" t="s">
        <v>312</v>
      </c>
      <c r="F371" s="25"/>
      <c r="G371" s="18" t="s">
        <v>44</v>
      </c>
      <c r="H371" s="19" t="s">
        <v>16</v>
      </c>
      <c r="I371" s="21">
        <v>406098.35</v>
      </c>
      <c r="J371" s="21"/>
    </row>
    <row r="372" spans="1:10" s="1" customFormat="1" ht="19.75" customHeight="1" x14ac:dyDescent="0.25">
      <c r="A372" s="22"/>
      <c r="B372" s="3" t="s">
        <v>231</v>
      </c>
      <c r="C372" s="4" t="s">
        <v>104</v>
      </c>
      <c r="D372" s="5" t="s">
        <v>105</v>
      </c>
      <c r="E372" s="5" t="s">
        <v>312</v>
      </c>
      <c r="F372" s="23"/>
      <c r="G372" s="4" t="s">
        <v>44</v>
      </c>
      <c r="H372" s="5" t="s">
        <v>16</v>
      </c>
      <c r="I372" s="7">
        <v>6020.15</v>
      </c>
      <c r="J372" s="7"/>
    </row>
    <row r="373" spans="1:10" s="1" customFormat="1" ht="19.75" customHeight="1" x14ac:dyDescent="0.25">
      <c r="A373" s="24"/>
      <c r="B373" s="17" t="s">
        <v>231</v>
      </c>
      <c r="C373" s="18" t="s">
        <v>292</v>
      </c>
      <c r="D373" s="19" t="s">
        <v>293</v>
      </c>
      <c r="E373" s="19" t="s">
        <v>312</v>
      </c>
      <c r="F373" s="25"/>
      <c r="G373" s="18" t="s">
        <v>44</v>
      </c>
      <c r="H373" s="19" t="s">
        <v>16</v>
      </c>
      <c r="I373" s="21">
        <v>169422.23</v>
      </c>
      <c r="J373" s="21"/>
    </row>
    <row r="374" spans="1:10" s="1" customFormat="1" ht="19.75" customHeight="1" x14ac:dyDescent="0.25">
      <c r="A374" s="22"/>
      <c r="B374" s="3" t="s">
        <v>231</v>
      </c>
      <c r="C374" s="4" t="s">
        <v>192</v>
      </c>
      <c r="D374" s="5" t="s">
        <v>193</v>
      </c>
      <c r="E374" s="5" t="s">
        <v>312</v>
      </c>
      <c r="F374" s="23"/>
      <c r="G374" s="4" t="s">
        <v>44</v>
      </c>
      <c r="H374" s="5" t="s">
        <v>16</v>
      </c>
      <c r="I374" s="7">
        <v>21.48</v>
      </c>
      <c r="J374" s="7"/>
    </row>
    <row r="375" spans="1:10" s="1" customFormat="1" ht="19.75" customHeight="1" x14ac:dyDescent="0.25">
      <c r="A375" s="24"/>
      <c r="B375" s="17" t="s">
        <v>231</v>
      </c>
      <c r="C375" s="18" t="s">
        <v>294</v>
      </c>
      <c r="D375" s="19" t="s">
        <v>295</v>
      </c>
      <c r="E375" s="19" t="s">
        <v>312</v>
      </c>
      <c r="F375" s="25"/>
      <c r="G375" s="18" t="s">
        <v>44</v>
      </c>
      <c r="H375" s="19" t="s">
        <v>16</v>
      </c>
      <c r="I375" s="21">
        <v>4211.18</v>
      </c>
      <c r="J375" s="21"/>
    </row>
    <row r="376" spans="1:10" s="1" customFormat="1" ht="19.75" customHeight="1" x14ac:dyDescent="0.25">
      <c r="A376" s="22"/>
      <c r="B376" s="3" t="s">
        <v>231</v>
      </c>
      <c r="C376" s="4" t="s">
        <v>196</v>
      </c>
      <c r="D376" s="5" t="s">
        <v>197</v>
      </c>
      <c r="E376" s="5" t="s">
        <v>312</v>
      </c>
      <c r="F376" s="23"/>
      <c r="G376" s="4" t="s">
        <v>44</v>
      </c>
      <c r="H376" s="5" t="s">
        <v>16</v>
      </c>
      <c r="I376" s="7">
        <v>19067.36</v>
      </c>
      <c r="J376" s="7"/>
    </row>
    <row r="377" spans="1:10" s="1" customFormat="1" ht="19.75" customHeight="1" x14ac:dyDescent="0.25">
      <c r="A377" s="24"/>
      <c r="B377" s="17" t="s">
        <v>231</v>
      </c>
      <c r="C377" s="18" t="s">
        <v>334</v>
      </c>
      <c r="D377" s="19" t="s">
        <v>335</v>
      </c>
      <c r="E377" s="19" t="s">
        <v>312</v>
      </c>
      <c r="F377" s="25"/>
      <c r="G377" s="18" t="s">
        <v>44</v>
      </c>
      <c r="H377" s="19" t="s">
        <v>16</v>
      </c>
      <c r="I377" s="21">
        <v>51536.44</v>
      </c>
      <c r="J377" s="21"/>
    </row>
    <row r="378" spans="1:10" s="1" customFormat="1" ht="19.75" customHeight="1" x14ac:dyDescent="0.25">
      <c r="A378" s="22"/>
      <c r="B378" s="3" t="s">
        <v>231</v>
      </c>
      <c r="C378" s="4" t="s">
        <v>336</v>
      </c>
      <c r="D378" s="5" t="s">
        <v>337</v>
      </c>
      <c r="E378" s="5" t="s">
        <v>312</v>
      </c>
      <c r="F378" s="23"/>
      <c r="G378" s="4" t="s">
        <v>44</v>
      </c>
      <c r="H378" s="5" t="s">
        <v>16</v>
      </c>
      <c r="I378" s="7">
        <v>1839.03</v>
      </c>
      <c r="J378" s="7"/>
    </row>
    <row r="379" spans="1:10" s="1" customFormat="1" ht="19.75" customHeight="1" x14ac:dyDescent="0.25">
      <c r="A379" s="24"/>
      <c r="B379" s="17" t="s">
        <v>231</v>
      </c>
      <c r="C379" s="18" t="s">
        <v>296</v>
      </c>
      <c r="D379" s="19" t="s">
        <v>297</v>
      </c>
      <c r="E379" s="19" t="s">
        <v>312</v>
      </c>
      <c r="F379" s="25"/>
      <c r="G379" s="18" t="s">
        <v>44</v>
      </c>
      <c r="H379" s="19" t="s">
        <v>16</v>
      </c>
      <c r="I379" s="21">
        <v>70140.87</v>
      </c>
      <c r="J379" s="21"/>
    </row>
    <row r="380" spans="1:10" s="1" customFormat="1" ht="19.75" customHeight="1" x14ac:dyDescent="0.25">
      <c r="A380" s="22"/>
      <c r="B380" s="3" t="s">
        <v>231</v>
      </c>
      <c r="C380" s="4" t="s">
        <v>338</v>
      </c>
      <c r="D380" s="5" t="s">
        <v>339</v>
      </c>
      <c r="E380" s="5" t="s">
        <v>312</v>
      </c>
      <c r="F380" s="23"/>
      <c r="G380" s="4" t="s">
        <v>44</v>
      </c>
      <c r="H380" s="5" t="s">
        <v>16</v>
      </c>
      <c r="I380" s="7">
        <v>57.7</v>
      </c>
      <c r="J380" s="7"/>
    </row>
    <row r="381" spans="1:10" s="1" customFormat="1" ht="19.75" customHeight="1" x14ac:dyDescent="0.25">
      <c r="A381" s="24"/>
      <c r="B381" s="17" t="s">
        <v>231</v>
      </c>
      <c r="C381" s="18" t="s">
        <v>87</v>
      </c>
      <c r="D381" s="19" t="s">
        <v>88</v>
      </c>
      <c r="E381" s="19" t="s">
        <v>312</v>
      </c>
      <c r="F381" s="25"/>
      <c r="G381" s="18" t="s">
        <v>44</v>
      </c>
      <c r="H381" s="19" t="s">
        <v>16</v>
      </c>
      <c r="I381" s="21">
        <v>727.89</v>
      </c>
      <c r="J381" s="21"/>
    </row>
    <row r="382" spans="1:10" s="1" customFormat="1" ht="19.75" customHeight="1" x14ac:dyDescent="0.25">
      <c r="A382" s="22"/>
      <c r="B382" s="3" t="s">
        <v>231</v>
      </c>
      <c r="C382" s="4" t="s">
        <v>340</v>
      </c>
      <c r="D382" s="5" t="s">
        <v>341</v>
      </c>
      <c r="E382" s="5" t="s">
        <v>312</v>
      </c>
      <c r="F382" s="23"/>
      <c r="G382" s="4" t="s">
        <v>44</v>
      </c>
      <c r="H382" s="5" t="s">
        <v>16</v>
      </c>
      <c r="I382" s="7">
        <v>856.87</v>
      </c>
      <c r="J382" s="7"/>
    </row>
    <row r="383" spans="1:10" s="1" customFormat="1" ht="19.75" customHeight="1" x14ac:dyDescent="0.25">
      <c r="A383" s="24"/>
      <c r="B383" s="17" t="s">
        <v>231</v>
      </c>
      <c r="C383" s="18" t="s">
        <v>342</v>
      </c>
      <c r="D383" s="19" t="s">
        <v>343</v>
      </c>
      <c r="E383" s="19" t="s">
        <v>312</v>
      </c>
      <c r="F383" s="25"/>
      <c r="G383" s="18" t="s">
        <v>44</v>
      </c>
      <c r="H383" s="19" t="s">
        <v>16</v>
      </c>
      <c r="I383" s="21">
        <v>76894.17</v>
      </c>
      <c r="J383" s="21"/>
    </row>
    <row r="384" spans="1:10" s="1" customFormat="1" ht="19.75" customHeight="1" x14ac:dyDescent="0.25">
      <c r="A384" s="22"/>
      <c r="B384" s="3" t="s">
        <v>231</v>
      </c>
      <c r="C384" s="4" t="s">
        <v>344</v>
      </c>
      <c r="D384" s="5" t="s">
        <v>345</v>
      </c>
      <c r="E384" s="5" t="s">
        <v>312</v>
      </c>
      <c r="F384" s="23"/>
      <c r="G384" s="4" t="s">
        <v>44</v>
      </c>
      <c r="H384" s="5" t="s">
        <v>16</v>
      </c>
      <c r="I384" s="7">
        <v>31628.49</v>
      </c>
      <c r="J384" s="7"/>
    </row>
    <row r="385" spans="1:10" s="1" customFormat="1" ht="19.75" customHeight="1" x14ac:dyDescent="0.25">
      <c r="A385" s="24"/>
      <c r="B385" s="17" t="s">
        <v>231</v>
      </c>
      <c r="C385" s="18" t="s">
        <v>298</v>
      </c>
      <c r="D385" s="19" t="s">
        <v>299</v>
      </c>
      <c r="E385" s="19" t="s">
        <v>312</v>
      </c>
      <c r="F385" s="25"/>
      <c r="G385" s="18" t="s">
        <v>44</v>
      </c>
      <c r="H385" s="19" t="s">
        <v>16</v>
      </c>
      <c r="I385" s="21">
        <v>29366.23</v>
      </c>
      <c r="J385" s="21"/>
    </row>
    <row r="386" spans="1:10" s="1" customFormat="1" ht="19.75" customHeight="1" x14ac:dyDescent="0.25">
      <c r="A386" s="22"/>
      <c r="B386" s="3" t="s">
        <v>231</v>
      </c>
      <c r="C386" s="4" t="s">
        <v>300</v>
      </c>
      <c r="D386" s="5" t="s">
        <v>301</v>
      </c>
      <c r="E386" s="5" t="s">
        <v>312</v>
      </c>
      <c r="F386" s="23"/>
      <c r="G386" s="4" t="s">
        <v>44</v>
      </c>
      <c r="H386" s="5" t="s">
        <v>16</v>
      </c>
      <c r="I386" s="7">
        <v>581.11</v>
      </c>
      <c r="J386" s="7"/>
    </row>
    <row r="387" spans="1:10" s="1" customFormat="1" ht="19.75" customHeight="1" x14ac:dyDescent="0.25">
      <c r="A387" s="24"/>
      <c r="B387" s="17" t="s">
        <v>231</v>
      </c>
      <c r="C387" s="18" t="s">
        <v>302</v>
      </c>
      <c r="D387" s="19" t="s">
        <v>303</v>
      </c>
      <c r="E387" s="19" t="s">
        <v>312</v>
      </c>
      <c r="F387" s="25"/>
      <c r="G387" s="18" t="s">
        <v>44</v>
      </c>
      <c r="H387" s="19" t="s">
        <v>16</v>
      </c>
      <c r="I387" s="21">
        <v>-8.01999999999998</v>
      </c>
      <c r="J387" s="21"/>
    </row>
    <row r="388" spans="1:10" s="1" customFormat="1" ht="19.75" customHeight="1" x14ac:dyDescent="0.25">
      <c r="A388" s="22"/>
      <c r="B388" s="3" t="s">
        <v>231</v>
      </c>
      <c r="C388" s="4" t="s">
        <v>304</v>
      </c>
      <c r="D388" s="5" t="s">
        <v>305</v>
      </c>
      <c r="E388" s="5" t="s">
        <v>312</v>
      </c>
      <c r="F388" s="23"/>
      <c r="G388" s="4" t="s">
        <v>44</v>
      </c>
      <c r="H388" s="5" t="s">
        <v>16</v>
      </c>
      <c r="I388" s="7">
        <v>8916.35</v>
      </c>
      <c r="J388" s="7"/>
    </row>
    <row r="389" spans="1:10" s="1" customFormat="1" ht="19.75" customHeight="1" x14ac:dyDescent="0.25">
      <c r="A389" s="24"/>
      <c r="B389" s="17" t="s">
        <v>231</v>
      </c>
      <c r="C389" s="18" t="s">
        <v>310</v>
      </c>
      <c r="D389" s="19" t="s">
        <v>311</v>
      </c>
      <c r="E389" s="19" t="s">
        <v>312</v>
      </c>
      <c r="F389" s="25"/>
      <c r="G389" s="18" t="s">
        <v>44</v>
      </c>
      <c r="H389" s="19" t="s">
        <v>16</v>
      </c>
      <c r="I389" s="21">
        <v>547948.86</v>
      </c>
      <c r="J389" s="21"/>
    </row>
    <row r="390" spans="1:10" s="1" customFormat="1" ht="19.75" customHeight="1" x14ac:dyDescent="0.25">
      <c r="A390" s="8"/>
      <c r="B390" s="8"/>
      <c r="C390" s="9"/>
      <c r="D390" s="9"/>
      <c r="E390" s="10" t="s">
        <v>312</v>
      </c>
      <c r="F390" s="10" t="s">
        <v>313</v>
      </c>
      <c r="G390" s="11" t="s">
        <v>44</v>
      </c>
      <c r="H390" s="10" t="s">
        <v>16</v>
      </c>
      <c r="I390" s="12">
        <v>13263648.66</v>
      </c>
      <c r="J390" s="12">
        <v>3790.55</v>
      </c>
    </row>
    <row r="391" spans="1:10" s="1" customFormat="1" ht="19.75" customHeight="1" x14ac:dyDescent="0.25">
      <c r="A391" s="22"/>
      <c r="B391" s="3" t="s">
        <v>231</v>
      </c>
      <c r="C391" s="4" t="s">
        <v>30</v>
      </c>
      <c r="D391" s="5" t="s">
        <v>31</v>
      </c>
      <c r="E391" s="5" t="s">
        <v>312</v>
      </c>
      <c r="F391" s="6" t="s">
        <v>346</v>
      </c>
      <c r="G391" s="4" t="s">
        <v>44</v>
      </c>
      <c r="H391" s="5" t="s">
        <v>16</v>
      </c>
      <c r="I391" s="7">
        <v>1622585.74</v>
      </c>
      <c r="J391" s="7"/>
    </row>
    <row r="392" spans="1:10" s="1" customFormat="1" ht="19.75" customHeight="1" x14ac:dyDescent="0.25">
      <c r="A392" s="24"/>
      <c r="B392" s="17" t="s">
        <v>231</v>
      </c>
      <c r="C392" s="18" t="s">
        <v>234</v>
      </c>
      <c r="D392" s="19" t="s">
        <v>235</v>
      </c>
      <c r="E392" s="19" t="s">
        <v>312</v>
      </c>
      <c r="F392" s="25"/>
      <c r="G392" s="18" t="s">
        <v>44</v>
      </c>
      <c r="H392" s="19" t="s">
        <v>16</v>
      </c>
      <c r="I392" s="21">
        <v>17191.7</v>
      </c>
      <c r="J392" s="21"/>
    </row>
    <row r="393" spans="1:10" s="1" customFormat="1" ht="19.75" customHeight="1" x14ac:dyDescent="0.25">
      <c r="A393" s="22"/>
      <c r="B393" s="3" t="s">
        <v>231</v>
      </c>
      <c r="C393" s="4" t="s">
        <v>236</v>
      </c>
      <c r="D393" s="5" t="s">
        <v>237</v>
      </c>
      <c r="E393" s="5" t="s">
        <v>312</v>
      </c>
      <c r="F393" s="23"/>
      <c r="G393" s="4" t="s">
        <v>44</v>
      </c>
      <c r="H393" s="5" t="s">
        <v>16</v>
      </c>
      <c r="I393" s="7">
        <v>155567.98000000001</v>
      </c>
      <c r="J393" s="7"/>
    </row>
    <row r="394" spans="1:10" s="1" customFormat="1" ht="19.75" customHeight="1" x14ac:dyDescent="0.25">
      <c r="A394" s="24"/>
      <c r="B394" s="17" t="s">
        <v>231</v>
      </c>
      <c r="C394" s="18" t="s">
        <v>238</v>
      </c>
      <c r="D394" s="19" t="s">
        <v>239</v>
      </c>
      <c r="E394" s="19" t="s">
        <v>312</v>
      </c>
      <c r="F394" s="25"/>
      <c r="G394" s="18" t="s">
        <v>44</v>
      </c>
      <c r="H394" s="19" t="s">
        <v>16</v>
      </c>
      <c r="I394" s="21">
        <v>205.22</v>
      </c>
      <c r="J394" s="21"/>
    </row>
    <row r="395" spans="1:10" s="1" customFormat="1" ht="19.75" customHeight="1" x14ac:dyDescent="0.25">
      <c r="A395" s="22"/>
      <c r="B395" s="3" t="s">
        <v>231</v>
      </c>
      <c r="C395" s="4" t="s">
        <v>134</v>
      </c>
      <c r="D395" s="5" t="s">
        <v>135</v>
      </c>
      <c r="E395" s="5" t="s">
        <v>312</v>
      </c>
      <c r="F395" s="23"/>
      <c r="G395" s="4" t="s">
        <v>44</v>
      </c>
      <c r="H395" s="5" t="s">
        <v>16</v>
      </c>
      <c r="I395" s="7">
        <v>35497.800000000003</v>
      </c>
      <c r="J395" s="7"/>
    </row>
    <row r="396" spans="1:10" s="1" customFormat="1" ht="19.75" customHeight="1" x14ac:dyDescent="0.25">
      <c r="A396" s="24"/>
      <c r="B396" s="17" t="s">
        <v>231</v>
      </c>
      <c r="C396" s="18" t="s">
        <v>32</v>
      </c>
      <c r="D396" s="19" t="s">
        <v>33</v>
      </c>
      <c r="E396" s="19" t="s">
        <v>312</v>
      </c>
      <c r="F396" s="25"/>
      <c r="G396" s="18" t="s">
        <v>44</v>
      </c>
      <c r="H396" s="19" t="s">
        <v>16</v>
      </c>
      <c r="I396" s="21">
        <v>132227.89000000001</v>
      </c>
      <c r="J396" s="21"/>
    </row>
    <row r="397" spans="1:10" s="1" customFormat="1" ht="19.75" customHeight="1" x14ac:dyDescent="0.25">
      <c r="A397" s="22"/>
      <c r="B397" s="3" t="s">
        <v>231</v>
      </c>
      <c r="C397" s="4" t="s">
        <v>34</v>
      </c>
      <c r="D397" s="5" t="s">
        <v>35</v>
      </c>
      <c r="E397" s="5" t="s">
        <v>312</v>
      </c>
      <c r="F397" s="23"/>
      <c r="G397" s="4" t="s">
        <v>44</v>
      </c>
      <c r="H397" s="5" t="s">
        <v>16</v>
      </c>
      <c r="I397" s="7">
        <v>1440275.53</v>
      </c>
      <c r="J397" s="7"/>
    </row>
    <row r="398" spans="1:10" s="1" customFormat="1" ht="19.75" customHeight="1" x14ac:dyDescent="0.25">
      <c r="A398" s="24"/>
      <c r="B398" s="17" t="s">
        <v>231</v>
      </c>
      <c r="C398" s="18" t="s">
        <v>36</v>
      </c>
      <c r="D398" s="19" t="s">
        <v>37</v>
      </c>
      <c r="E398" s="19" t="s">
        <v>312</v>
      </c>
      <c r="F398" s="25"/>
      <c r="G398" s="18" t="s">
        <v>44</v>
      </c>
      <c r="H398" s="19" t="s">
        <v>16</v>
      </c>
      <c r="I398" s="21">
        <v>324885.98</v>
      </c>
      <c r="J398" s="21"/>
    </row>
    <row r="399" spans="1:10" s="1" customFormat="1" ht="19.75" customHeight="1" x14ac:dyDescent="0.25">
      <c r="A399" s="22"/>
      <c r="B399" s="3" t="s">
        <v>231</v>
      </c>
      <c r="C399" s="4" t="s">
        <v>38</v>
      </c>
      <c r="D399" s="5" t="s">
        <v>39</v>
      </c>
      <c r="E399" s="5" t="s">
        <v>312</v>
      </c>
      <c r="F399" s="23"/>
      <c r="G399" s="4" t="s">
        <v>44</v>
      </c>
      <c r="H399" s="5" t="s">
        <v>16</v>
      </c>
      <c r="I399" s="7">
        <v>505.8</v>
      </c>
      <c r="J399" s="7"/>
    </row>
    <row r="400" spans="1:10" s="1" customFormat="1" ht="19.75" customHeight="1" x14ac:dyDescent="0.25">
      <c r="A400" s="24"/>
      <c r="B400" s="17" t="s">
        <v>231</v>
      </c>
      <c r="C400" s="18" t="s">
        <v>314</v>
      </c>
      <c r="D400" s="19" t="s">
        <v>315</v>
      </c>
      <c r="E400" s="19" t="s">
        <v>312</v>
      </c>
      <c r="F400" s="25"/>
      <c r="G400" s="18" t="s">
        <v>44</v>
      </c>
      <c r="H400" s="19" t="s">
        <v>16</v>
      </c>
      <c r="I400" s="21">
        <v>6916.37</v>
      </c>
      <c r="J400" s="21"/>
    </row>
    <row r="401" spans="1:10" s="1" customFormat="1" ht="19.75" customHeight="1" x14ac:dyDescent="0.25">
      <c r="A401" s="22"/>
      <c r="B401" s="3" t="s">
        <v>231</v>
      </c>
      <c r="C401" s="4" t="s">
        <v>240</v>
      </c>
      <c r="D401" s="5" t="s">
        <v>241</v>
      </c>
      <c r="E401" s="5" t="s">
        <v>312</v>
      </c>
      <c r="F401" s="23"/>
      <c r="G401" s="4" t="s">
        <v>44</v>
      </c>
      <c r="H401" s="5" t="s">
        <v>16</v>
      </c>
      <c r="I401" s="7">
        <v>19840.73</v>
      </c>
      <c r="J401" s="7"/>
    </row>
    <row r="402" spans="1:10" s="1" customFormat="1" ht="19.75" customHeight="1" x14ac:dyDescent="0.25">
      <c r="A402" s="24"/>
      <c r="B402" s="17" t="s">
        <v>231</v>
      </c>
      <c r="C402" s="18" t="s">
        <v>242</v>
      </c>
      <c r="D402" s="19" t="s">
        <v>243</v>
      </c>
      <c r="E402" s="19" t="s">
        <v>312</v>
      </c>
      <c r="F402" s="25"/>
      <c r="G402" s="18" t="s">
        <v>44</v>
      </c>
      <c r="H402" s="19" t="s">
        <v>16</v>
      </c>
      <c r="I402" s="21">
        <v>4246.5</v>
      </c>
      <c r="J402" s="21"/>
    </row>
    <row r="403" spans="1:10" s="1" customFormat="1" ht="19.75" customHeight="1" x14ac:dyDescent="0.25">
      <c r="A403" s="22"/>
      <c r="B403" s="3" t="s">
        <v>231</v>
      </c>
      <c r="C403" s="4" t="s">
        <v>244</v>
      </c>
      <c r="D403" s="5" t="s">
        <v>245</v>
      </c>
      <c r="E403" s="5" t="s">
        <v>312</v>
      </c>
      <c r="F403" s="23"/>
      <c r="G403" s="4" t="s">
        <v>44</v>
      </c>
      <c r="H403" s="5" t="s">
        <v>16</v>
      </c>
      <c r="I403" s="7">
        <v>510.24</v>
      </c>
      <c r="J403" s="7"/>
    </row>
    <row r="404" spans="1:10" s="1" customFormat="1" ht="19.75" customHeight="1" x14ac:dyDescent="0.25">
      <c r="A404" s="24"/>
      <c r="B404" s="17" t="s">
        <v>231</v>
      </c>
      <c r="C404" s="18" t="s">
        <v>246</v>
      </c>
      <c r="D404" s="19" t="s">
        <v>247</v>
      </c>
      <c r="E404" s="19" t="s">
        <v>312</v>
      </c>
      <c r="F404" s="25"/>
      <c r="G404" s="18" t="s">
        <v>44</v>
      </c>
      <c r="H404" s="19" t="s">
        <v>16</v>
      </c>
      <c r="I404" s="21">
        <v>1571.76</v>
      </c>
      <c r="J404" s="21"/>
    </row>
    <row r="405" spans="1:10" s="1" customFormat="1" ht="19.75" customHeight="1" x14ac:dyDescent="0.25">
      <c r="A405" s="22"/>
      <c r="B405" s="3" t="s">
        <v>231</v>
      </c>
      <c r="C405" s="4" t="s">
        <v>248</v>
      </c>
      <c r="D405" s="5" t="s">
        <v>249</v>
      </c>
      <c r="E405" s="5" t="s">
        <v>312</v>
      </c>
      <c r="F405" s="23"/>
      <c r="G405" s="4" t="s">
        <v>44</v>
      </c>
      <c r="H405" s="5" t="s">
        <v>16</v>
      </c>
      <c r="I405" s="7">
        <v>99.29</v>
      </c>
      <c r="J405" s="7"/>
    </row>
    <row r="406" spans="1:10" s="1" customFormat="1" ht="19.75" customHeight="1" x14ac:dyDescent="0.25">
      <c r="A406" s="24"/>
      <c r="B406" s="17" t="s">
        <v>231</v>
      </c>
      <c r="C406" s="18" t="s">
        <v>250</v>
      </c>
      <c r="D406" s="19" t="s">
        <v>251</v>
      </c>
      <c r="E406" s="19" t="s">
        <v>312</v>
      </c>
      <c r="F406" s="25"/>
      <c r="G406" s="18" t="s">
        <v>44</v>
      </c>
      <c r="H406" s="19" t="s">
        <v>16</v>
      </c>
      <c r="I406" s="21">
        <v>30.28</v>
      </c>
      <c r="J406" s="21"/>
    </row>
    <row r="407" spans="1:10" s="1" customFormat="1" ht="19.75" customHeight="1" x14ac:dyDescent="0.25">
      <c r="A407" s="22"/>
      <c r="B407" s="3" t="s">
        <v>231</v>
      </c>
      <c r="C407" s="4" t="s">
        <v>53</v>
      </c>
      <c r="D407" s="5" t="s">
        <v>54</v>
      </c>
      <c r="E407" s="5" t="s">
        <v>312</v>
      </c>
      <c r="F407" s="23"/>
      <c r="G407" s="4" t="s">
        <v>44</v>
      </c>
      <c r="H407" s="5" t="s">
        <v>16</v>
      </c>
      <c r="I407" s="7">
        <v>84444.54</v>
      </c>
      <c r="J407" s="7"/>
    </row>
    <row r="408" spans="1:10" s="1" customFormat="1" ht="19.75" customHeight="1" x14ac:dyDescent="0.25">
      <c r="A408" s="24"/>
      <c r="B408" s="17" t="s">
        <v>231</v>
      </c>
      <c r="C408" s="18" t="s">
        <v>318</v>
      </c>
      <c r="D408" s="19" t="s">
        <v>319</v>
      </c>
      <c r="E408" s="19" t="s">
        <v>312</v>
      </c>
      <c r="F408" s="25"/>
      <c r="G408" s="18" t="s">
        <v>44</v>
      </c>
      <c r="H408" s="19" t="s">
        <v>16</v>
      </c>
      <c r="I408" s="21">
        <v>12339.67</v>
      </c>
      <c r="J408" s="21"/>
    </row>
    <row r="409" spans="1:10" s="1" customFormat="1" ht="19.75" customHeight="1" x14ac:dyDescent="0.25">
      <c r="A409" s="22"/>
      <c r="B409" s="3" t="s">
        <v>231</v>
      </c>
      <c r="C409" s="4" t="s">
        <v>320</v>
      </c>
      <c r="D409" s="5" t="s">
        <v>321</v>
      </c>
      <c r="E409" s="5" t="s">
        <v>312</v>
      </c>
      <c r="F409" s="23"/>
      <c r="G409" s="4" t="s">
        <v>44</v>
      </c>
      <c r="H409" s="5" t="s">
        <v>16</v>
      </c>
      <c r="I409" s="7">
        <v>3120.5</v>
      </c>
      <c r="J409" s="7"/>
    </row>
    <row r="410" spans="1:10" s="1" customFormat="1" ht="19.75" customHeight="1" x14ac:dyDescent="0.25">
      <c r="A410" s="24"/>
      <c r="B410" s="17" t="s">
        <v>231</v>
      </c>
      <c r="C410" s="18" t="s">
        <v>252</v>
      </c>
      <c r="D410" s="19" t="s">
        <v>253</v>
      </c>
      <c r="E410" s="19" t="s">
        <v>312</v>
      </c>
      <c r="F410" s="25"/>
      <c r="G410" s="18" t="s">
        <v>44</v>
      </c>
      <c r="H410" s="19" t="s">
        <v>16</v>
      </c>
      <c r="I410" s="21">
        <v>24676.080000000002</v>
      </c>
      <c r="J410" s="21"/>
    </row>
    <row r="411" spans="1:10" s="1" customFormat="1" ht="19.75" customHeight="1" x14ac:dyDescent="0.25">
      <c r="A411" s="22"/>
      <c r="B411" s="3" t="s">
        <v>231</v>
      </c>
      <c r="C411" s="4" t="s">
        <v>138</v>
      </c>
      <c r="D411" s="5" t="s">
        <v>139</v>
      </c>
      <c r="E411" s="5" t="s">
        <v>312</v>
      </c>
      <c r="F411" s="23"/>
      <c r="G411" s="4" t="s">
        <v>44</v>
      </c>
      <c r="H411" s="5" t="s">
        <v>16</v>
      </c>
      <c r="I411" s="7">
        <v>2853.32</v>
      </c>
      <c r="J411" s="7"/>
    </row>
    <row r="412" spans="1:10" s="1" customFormat="1" ht="19.75" customHeight="1" x14ac:dyDescent="0.25">
      <c r="A412" s="24"/>
      <c r="B412" s="17" t="s">
        <v>231</v>
      </c>
      <c r="C412" s="18" t="s">
        <v>254</v>
      </c>
      <c r="D412" s="19" t="s">
        <v>255</v>
      </c>
      <c r="E412" s="19" t="s">
        <v>312</v>
      </c>
      <c r="F412" s="25"/>
      <c r="G412" s="18" t="s">
        <v>44</v>
      </c>
      <c r="H412" s="19" t="s">
        <v>16</v>
      </c>
      <c r="I412" s="21">
        <v>534.34</v>
      </c>
      <c r="J412" s="21"/>
    </row>
    <row r="413" spans="1:10" s="1" customFormat="1" ht="19.75" customHeight="1" x14ac:dyDescent="0.25">
      <c r="A413" s="22"/>
      <c r="B413" s="3" t="s">
        <v>231</v>
      </c>
      <c r="C413" s="4" t="s">
        <v>256</v>
      </c>
      <c r="D413" s="5" t="s">
        <v>257</v>
      </c>
      <c r="E413" s="5" t="s">
        <v>312</v>
      </c>
      <c r="F413" s="23"/>
      <c r="G413" s="4" t="s">
        <v>44</v>
      </c>
      <c r="H413" s="5" t="s">
        <v>16</v>
      </c>
      <c r="I413" s="7">
        <v>5.1100000000000003</v>
      </c>
      <c r="J413" s="7"/>
    </row>
    <row r="414" spans="1:10" s="1" customFormat="1" ht="19.75" customHeight="1" x14ac:dyDescent="0.25">
      <c r="A414" s="24"/>
      <c r="B414" s="17" t="s">
        <v>231</v>
      </c>
      <c r="C414" s="18" t="s">
        <v>322</v>
      </c>
      <c r="D414" s="19" t="s">
        <v>323</v>
      </c>
      <c r="E414" s="19" t="s">
        <v>312</v>
      </c>
      <c r="F414" s="25"/>
      <c r="G414" s="18" t="s">
        <v>44</v>
      </c>
      <c r="H414" s="19" t="s">
        <v>16</v>
      </c>
      <c r="I414" s="21">
        <v>197.15</v>
      </c>
      <c r="J414" s="21"/>
    </row>
    <row r="415" spans="1:10" s="1" customFormat="1" ht="19.75" customHeight="1" x14ac:dyDescent="0.25">
      <c r="A415" s="22"/>
      <c r="B415" s="3" t="s">
        <v>231</v>
      </c>
      <c r="C415" s="4" t="s">
        <v>55</v>
      </c>
      <c r="D415" s="5" t="s">
        <v>56</v>
      </c>
      <c r="E415" s="5" t="s">
        <v>312</v>
      </c>
      <c r="F415" s="23"/>
      <c r="G415" s="4" t="s">
        <v>44</v>
      </c>
      <c r="H415" s="5" t="s">
        <v>16</v>
      </c>
      <c r="I415" s="7">
        <v>1233615.1299999999</v>
      </c>
      <c r="J415" s="7"/>
    </row>
    <row r="416" spans="1:10" s="1" customFormat="1" ht="19.75" customHeight="1" x14ac:dyDescent="0.25">
      <c r="A416" s="24"/>
      <c r="B416" s="17" t="s">
        <v>231</v>
      </c>
      <c r="C416" s="18" t="s">
        <v>258</v>
      </c>
      <c r="D416" s="19" t="s">
        <v>259</v>
      </c>
      <c r="E416" s="19" t="s">
        <v>312</v>
      </c>
      <c r="F416" s="25"/>
      <c r="G416" s="18" t="s">
        <v>44</v>
      </c>
      <c r="H416" s="19" t="s">
        <v>16</v>
      </c>
      <c r="I416" s="21">
        <v>1800.62</v>
      </c>
      <c r="J416" s="21"/>
    </row>
    <row r="417" spans="1:10" s="1" customFormat="1" ht="19.75" customHeight="1" x14ac:dyDescent="0.25">
      <c r="A417" s="22"/>
      <c r="B417" s="3" t="s">
        <v>231</v>
      </c>
      <c r="C417" s="4" t="s">
        <v>260</v>
      </c>
      <c r="D417" s="5" t="s">
        <v>261</v>
      </c>
      <c r="E417" s="5" t="s">
        <v>312</v>
      </c>
      <c r="F417" s="23"/>
      <c r="G417" s="4" t="s">
        <v>44</v>
      </c>
      <c r="H417" s="5" t="s">
        <v>16</v>
      </c>
      <c r="I417" s="7">
        <v>146.11000000000001</v>
      </c>
      <c r="J417" s="7"/>
    </row>
    <row r="418" spans="1:10" s="1" customFormat="1" ht="19.75" customHeight="1" x14ac:dyDescent="0.25">
      <c r="A418" s="24"/>
      <c r="B418" s="17" t="s">
        <v>231</v>
      </c>
      <c r="C418" s="18" t="s">
        <v>140</v>
      </c>
      <c r="D418" s="19" t="s">
        <v>141</v>
      </c>
      <c r="E418" s="19" t="s">
        <v>312</v>
      </c>
      <c r="F418" s="25"/>
      <c r="G418" s="18" t="s">
        <v>44</v>
      </c>
      <c r="H418" s="19" t="s">
        <v>16</v>
      </c>
      <c r="I418" s="21">
        <v>230.87</v>
      </c>
      <c r="J418" s="21"/>
    </row>
    <row r="419" spans="1:10" s="1" customFormat="1" ht="19.75" customHeight="1" x14ac:dyDescent="0.25">
      <c r="A419" s="22"/>
      <c r="B419" s="3" t="s">
        <v>231</v>
      </c>
      <c r="C419" s="4" t="s">
        <v>262</v>
      </c>
      <c r="D419" s="5" t="s">
        <v>263</v>
      </c>
      <c r="E419" s="5" t="s">
        <v>312</v>
      </c>
      <c r="F419" s="23"/>
      <c r="G419" s="4" t="s">
        <v>44</v>
      </c>
      <c r="H419" s="5" t="s">
        <v>16</v>
      </c>
      <c r="I419" s="7">
        <v>88.14</v>
      </c>
      <c r="J419" s="7"/>
    </row>
    <row r="420" spans="1:10" s="1" customFormat="1" ht="19.75" customHeight="1" x14ac:dyDescent="0.25">
      <c r="A420" s="24"/>
      <c r="B420" s="17" t="s">
        <v>231</v>
      </c>
      <c r="C420" s="18" t="s">
        <v>142</v>
      </c>
      <c r="D420" s="19" t="s">
        <v>143</v>
      </c>
      <c r="E420" s="19" t="s">
        <v>312</v>
      </c>
      <c r="F420" s="25"/>
      <c r="G420" s="18" t="s">
        <v>44</v>
      </c>
      <c r="H420" s="19" t="s">
        <v>16</v>
      </c>
      <c r="I420" s="21">
        <v>139.72999999999999</v>
      </c>
      <c r="J420" s="21"/>
    </row>
    <row r="421" spans="1:10" s="1" customFormat="1" ht="19.75" customHeight="1" x14ac:dyDescent="0.25">
      <c r="A421" s="22"/>
      <c r="B421" s="3" t="s">
        <v>231</v>
      </c>
      <c r="C421" s="4" t="s">
        <v>146</v>
      </c>
      <c r="D421" s="5" t="s">
        <v>147</v>
      </c>
      <c r="E421" s="5" t="s">
        <v>312</v>
      </c>
      <c r="F421" s="23"/>
      <c r="G421" s="4" t="s">
        <v>44</v>
      </c>
      <c r="H421" s="5" t="s">
        <v>16</v>
      </c>
      <c r="I421" s="7">
        <v>44279.519999999997</v>
      </c>
      <c r="J421" s="7"/>
    </row>
    <row r="422" spans="1:10" s="1" customFormat="1" ht="19.75" customHeight="1" x14ac:dyDescent="0.25">
      <c r="A422" s="24"/>
      <c r="B422" s="17" t="s">
        <v>231</v>
      </c>
      <c r="C422" s="18" t="s">
        <v>220</v>
      </c>
      <c r="D422" s="19" t="s">
        <v>221</v>
      </c>
      <c r="E422" s="19" t="s">
        <v>312</v>
      </c>
      <c r="F422" s="25"/>
      <c r="G422" s="18" t="s">
        <v>44</v>
      </c>
      <c r="H422" s="19" t="s">
        <v>16</v>
      </c>
      <c r="I422" s="21">
        <v>22312.54</v>
      </c>
      <c r="J422" s="21"/>
    </row>
    <row r="423" spans="1:10" s="1" customFormat="1" ht="19.75" customHeight="1" x14ac:dyDescent="0.25">
      <c r="A423" s="22"/>
      <c r="B423" s="3" t="s">
        <v>231</v>
      </c>
      <c r="C423" s="4" t="s">
        <v>264</v>
      </c>
      <c r="D423" s="5" t="s">
        <v>265</v>
      </c>
      <c r="E423" s="5" t="s">
        <v>312</v>
      </c>
      <c r="F423" s="23"/>
      <c r="G423" s="4" t="s">
        <v>44</v>
      </c>
      <c r="H423" s="5" t="s">
        <v>16</v>
      </c>
      <c r="I423" s="7">
        <v>82.3</v>
      </c>
      <c r="J423" s="7"/>
    </row>
    <row r="424" spans="1:10" s="1" customFormat="1" ht="19.75" customHeight="1" x14ac:dyDescent="0.25">
      <c r="A424" s="24"/>
      <c r="B424" s="17" t="s">
        <v>231</v>
      </c>
      <c r="C424" s="18" t="s">
        <v>150</v>
      </c>
      <c r="D424" s="19" t="s">
        <v>151</v>
      </c>
      <c r="E424" s="19" t="s">
        <v>312</v>
      </c>
      <c r="F424" s="25"/>
      <c r="G424" s="18" t="s">
        <v>44</v>
      </c>
      <c r="H424" s="19" t="s">
        <v>16</v>
      </c>
      <c r="I424" s="21">
        <v>1581.29</v>
      </c>
      <c r="J424" s="21"/>
    </row>
    <row r="425" spans="1:10" s="1" customFormat="1" ht="19.75" customHeight="1" x14ac:dyDescent="0.25">
      <c r="A425" s="22"/>
      <c r="B425" s="3" t="s">
        <v>231</v>
      </c>
      <c r="C425" s="4" t="s">
        <v>152</v>
      </c>
      <c r="D425" s="5" t="s">
        <v>153</v>
      </c>
      <c r="E425" s="5" t="s">
        <v>312</v>
      </c>
      <c r="F425" s="23"/>
      <c r="G425" s="4" t="s">
        <v>44</v>
      </c>
      <c r="H425" s="5" t="s">
        <v>16</v>
      </c>
      <c r="I425" s="7">
        <v>1397.72</v>
      </c>
      <c r="J425" s="7"/>
    </row>
    <row r="426" spans="1:10" s="1" customFormat="1" ht="19.75" customHeight="1" x14ac:dyDescent="0.25">
      <c r="A426" s="24"/>
      <c r="B426" s="17" t="s">
        <v>231</v>
      </c>
      <c r="C426" s="18" t="s">
        <v>109</v>
      </c>
      <c r="D426" s="19" t="s">
        <v>110</v>
      </c>
      <c r="E426" s="19" t="s">
        <v>312</v>
      </c>
      <c r="F426" s="25"/>
      <c r="G426" s="18" t="s">
        <v>44</v>
      </c>
      <c r="H426" s="19" t="s">
        <v>16</v>
      </c>
      <c r="I426" s="21">
        <v>257.63</v>
      </c>
      <c r="J426" s="21"/>
    </row>
    <row r="427" spans="1:10" s="1" customFormat="1" ht="19.75" customHeight="1" x14ac:dyDescent="0.25">
      <c r="A427" s="22"/>
      <c r="B427" s="3" t="s">
        <v>231</v>
      </c>
      <c r="C427" s="4" t="s">
        <v>266</v>
      </c>
      <c r="D427" s="5" t="s">
        <v>267</v>
      </c>
      <c r="E427" s="5" t="s">
        <v>312</v>
      </c>
      <c r="F427" s="23"/>
      <c r="G427" s="4" t="s">
        <v>44</v>
      </c>
      <c r="H427" s="5" t="s">
        <v>16</v>
      </c>
      <c r="I427" s="7">
        <v>20.7</v>
      </c>
      <c r="J427" s="7"/>
    </row>
    <row r="428" spans="1:10" s="1" customFormat="1" ht="19.75" customHeight="1" x14ac:dyDescent="0.25">
      <c r="A428" s="24"/>
      <c r="B428" s="17" t="s">
        <v>231</v>
      </c>
      <c r="C428" s="18" t="s">
        <v>154</v>
      </c>
      <c r="D428" s="19" t="s">
        <v>155</v>
      </c>
      <c r="E428" s="19" t="s">
        <v>312</v>
      </c>
      <c r="F428" s="25"/>
      <c r="G428" s="18" t="s">
        <v>44</v>
      </c>
      <c r="H428" s="19" t="s">
        <v>16</v>
      </c>
      <c r="I428" s="21">
        <v>458262.18</v>
      </c>
      <c r="J428" s="21"/>
    </row>
    <row r="429" spans="1:10" s="1" customFormat="1" ht="19.75" customHeight="1" x14ac:dyDescent="0.25">
      <c r="A429" s="22"/>
      <c r="B429" s="3" t="s">
        <v>231</v>
      </c>
      <c r="C429" s="4" t="s">
        <v>94</v>
      </c>
      <c r="D429" s="5" t="s">
        <v>95</v>
      </c>
      <c r="E429" s="5" t="s">
        <v>312</v>
      </c>
      <c r="F429" s="23"/>
      <c r="G429" s="4" t="s">
        <v>44</v>
      </c>
      <c r="H429" s="5" t="s">
        <v>16</v>
      </c>
      <c r="I429" s="7">
        <v>9.76</v>
      </c>
      <c r="J429" s="7"/>
    </row>
    <row r="430" spans="1:10" s="1" customFormat="1" ht="19.75" customHeight="1" x14ac:dyDescent="0.25">
      <c r="A430" s="24"/>
      <c r="B430" s="17" t="s">
        <v>231</v>
      </c>
      <c r="C430" s="18" t="s">
        <v>57</v>
      </c>
      <c r="D430" s="19" t="s">
        <v>58</v>
      </c>
      <c r="E430" s="19" t="s">
        <v>312</v>
      </c>
      <c r="F430" s="25"/>
      <c r="G430" s="18" t="s">
        <v>44</v>
      </c>
      <c r="H430" s="19" t="s">
        <v>16</v>
      </c>
      <c r="I430" s="21">
        <v>48.27</v>
      </c>
      <c r="J430" s="21"/>
    </row>
    <row r="431" spans="1:10" s="1" customFormat="1" ht="19.75" customHeight="1" x14ac:dyDescent="0.25">
      <c r="A431" s="22"/>
      <c r="B431" s="3" t="s">
        <v>231</v>
      </c>
      <c r="C431" s="4" t="s">
        <v>268</v>
      </c>
      <c r="D431" s="5" t="s">
        <v>269</v>
      </c>
      <c r="E431" s="5" t="s">
        <v>312</v>
      </c>
      <c r="F431" s="23"/>
      <c r="G431" s="4" t="s">
        <v>44</v>
      </c>
      <c r="H431" s="5" t="s">
        <v>16</v>
      </c>
      <c r="I431" s="7">
        <v>476</v>
      </c>
      <c r="J431" s="7"/>
    </row>
    <row r="432" spans="1:10" s="1" customFormat="1" ht="19.75" customHeight="1" x14ac:dyDescent="0.25">
      <c r="A432" s="24"/>
      <c r="B432" s="17" t="s">
        <v>231</v>
      </c>
      <c r="C432" s="18" t="s">
        <v>156</v>
      </c>
      <c r="D432" s="19" t="s">
        <v>157</v>
      </c>
      <c r="E432" s="19" t="s">
        <v>312</v>
      </c>
      <c r="F432" s="25"/>
      <c r="G432" s="18" t="s">
        <v>44</v>
      </c>
      <c r="H432" s="19" t="s">
        <v>16</v>
      </c>
      <c r="I432" s="21">
        <v>56.83</v>
      </c>
      <c r="J432" s="21"/>
    </row>
    <row r="433" spans="1:10" s="1" customFormat="1" ht="19.75" customHeight="1" x14ac:dyDescent="0.25">
      <c r="A433" s="22"/>
      <c r="B433" s="3" t="s">
        <v>231</v>
      </c>
      <c r="C433" s="4" t="s">
        <v>158</v>
      </c>
      <c r="D433" s="5" t="s">
        <v>159</v>
      </c>
      <c r="E433" s="5" t="s">
        <v>312</v>
      </c>
      <c r="F433" s="23"/>
      <c r="G433" s="4" t="s">
        <v>44</v>
      </c>
      <c r="H433" s="5" t="s">
        <v>16</v>
      </c>
      <c r="I433" s="7">
        <v>12347.91</v>
      </c>
      <c r="J433" s="7"/>
    </row>
    <row r="434" spans="1:10" s="1" customFormat="1" ht="19.75" customHeight="1" x14ac:dyDescent="0.25">
      <c r="A434" s="24"/>
      <c r="B434" s="17" t="s">
        <v>231</v>
      </c>
      <c r="C434" s="18" t="s">
        <v>324</v>
      </c>
      <c r="D434" s="19" t="s">
        <v>325</v>
      </c>
      <c r="E434" s="19" t="s">
        <v>312</v>
      </c>
      <c r="F434" s="25"/>
      <c r="G434" s="18" t="s">
        <v>44</v>
      </c>
      <c r="H434" s="19" t="s">
        <v>16</v>
      </c>
      <c r="I434" s="21">
        <v>10128.02</v>
      </c>
      <c r="J434" s="21"/>
    </row>
    <row r="435" spans="1:10" s="1" customFormat="1" ht="19.75" customHeight="1" x14ac:dyDescent="0.25">
      <c r="A435" s="22"/>
      <c r="B435" s="3" t="s">
        <v>231</v>
      </c>
      <c r="C435" s="4" t="s">
        <v>160</v>
      </c>
      <c r="D435" s="5" t="s">
        <v>161</v>
      </c>
      <c r="E435" s="5" t="s">
        <v>312</v>
      </c>
      <c r="F435" s="23"/>
      <c r="G435" s="4" t="s">
        <v>44</v>
      </c>
      <c r="H435" s="5" t="s">
        <v>16</v>
      </c>
      <c r="I435" s="7">
        <v>62.49</v>
      </c>
      <c r="J435" s="7"/>
    </row>
    <row r="436" spans="1:10" s="1" customFormat="1" ht="19.75" customHeight="1" x14ac:dyDescent="0.25">
      <c r="A436" s="24"/>
      <c r="B436" s="17" t="s">
        <v>231</v>
      </c>
      <c r="C436" s="18" t="s">
        <v>59</v>
      </c>
      <c r="D436" s="19" t="s">
        <v>60</v>
      </c>
      <c r="E436" s="19" t="s">
        <v>312</v>
      </c>
      <c r="F436" s="25"/>
      <c r="G436" s="18" t="s">
        <v>44</v>
      </c>
      <c r="H436" s="19" t="s">
        <v>16</v>
      </c>
      <c r="I436" s="21">
        <v>42.92</v>
      </c>
      <c r="J436" s="21"/>
    </row>
    <row r="437" spans="1:10" s="1" customFormat="1" ht="19.75" customHeight="1" x14ac:dyDescent="0.25">
      <c r="A437" s="22"/>
      <c r="B437" s="3" t="s">
        <v>231</v>
      </c>
      <c r="C437" s="4" t="s">
        <v>162</v>
      </c>
      <c r="D437" s="5" t="s">
        <v>163</v>
      </c>
      <c r="E437" s="5" t="s">
        <v>312</v>
      </c>
      <c r="F437" s="23"/>
      <c r="G437" s="4" t="s">
        <v>44</v>
      </c>
      <c r="H437" s="5" t="s">
        <v>16</v>
      </c>
      <c r="I437" s="7">
        <v>28137.85</v>
      </c>
      <c r="J437" s="7"/>
    </row>
    <row r="438" spans="1:10" s="1" customFormat="1" ht="19.75" customHeight="1" x14ac:dyDescent="0.25">
      <c r="A438" s="24"/>
      <c r="B438" s="17" t="s">
        <v>231</v>
      </c>
      <c r="C438" s="18" t="s">
        <v>326</v>
      </c>
      <c r="D438" s="19" t="s">
        <v>327</v>
      </c>
      <c r="E438" s="19" t="s">
        <v>312</v>
      </c>
      <c r="F438" s="25"/>
      <c r="G438" s="18" t="s">
        <v>44</v>
      </c>
      <c r="H438" s="19" t="s">
        <v>16</v>
      </c>
      <c r="I438" s="21">
        <v>2613.98</v>
      </c>
      <c r="J438" s="21"/>
    </row>
    <row r="439" spans="1:10" s="1" customFormat="1" ht="19.75" customHeight="1" x14ac:dyDescent="0.25">
      <c r="A439" s="22"/>
      <c r="B439" s="3" t="s">
        <v>231</v>
      </c>
      <c r="C439" s="4" t="s">
        <v>328</v>
      </c>
      <c r="D439" s="5" t="s">
        <v>329</v>
      </c>
      <c r="E439" s="5" t="s">
        <v>312</v>
      </c>
      <c r="F439" s="23"/>
      <c r="G439" s="4" t="s">
        <v>44</v>
      </c>
      <c r="H439" s="5" t="s">
        <v>16</v>
      </c>
      <c r="I439" s="7">
        <v>2193.2600000000002</v>
      </c>
      <c r="J439" s="7"/>
    </row>
    <row r="440" spans="1:10" s="1" customFormat="1" ht="19.75" customHeight="1" x14ac:dyDescent="0.25">
      <c r="A440" s="24"/>
      <c r="B440" s="17" t="s">
        <v>231</v>
      </c>
      <c r="C440" s="18" t="s">
        <v>11</v>
      </c>
      <c r="D440" s="19" t="s">
        <v>12</v>
      </c>
      <c r="E440" s="19" t="s">
        <v>312</v>
      </c>
      <c r="F440" s="25"/>
      <c r="G440" s="18" t="s">
        <v>44</v>
      </c>
      <c r="H440" s="19" t="s">
        <v>16</v>
      </c>
      <c r="I440" s="21">
        <v>3186.95</v>
      </c>
      <c r="J440" s="21"/>
    </row>
    <row r="441" spans="1:10" s="1" customFormat="1" ht="19.75" customHeight="1" x14ac:dyDescent="0.25">
      <c r="A441" s="22"/>
      <c r="B441" s="3" t="s">
        <v>231</v>
      </c>
      <c r="C441" s="4" t="s">
        <v>164</v>
      </c>
      <c r="D441" s="5" t="s">
        <v>165</v>
      </c>
      <c r="E441" s="5" t="s">
        <v>312</v>
      </c>
      <c r="F441" s="23"/>
      <c r="G441" s="4" t="s">
        <v>44</v>
      </c>
      <c r="H441" s="5" t="s">
        <v>16</v>
      </c>
      <c r="I441" s="7">
        <v>3.28</v>
      </c>
      <c r="J441" s="7"/>
    </row>
    <row r="442" spans="1:10" s="1" customFormat="1" ht="19.75" customHeight="1" x14ac:dyDescent="0.25">
      <c r="A442" s="24"/>
      <c r="B442" s="17" t="s">
        <v>231</v>
      </c>
      <c r="C442" s="18" t="s">
        <v>61</v>
      </c>
      <c r="D442" s="19" t="s">
        <v>62</v>
      </c>
      <c r="E442" s="19" t="s">
        <v>312</v>
      </c>
      <c r="F442" s="25"/>
      <c r="G442" s="18" t="s">
        <v>44</v>
      </c>
      <c r="H442" s="19" t="s">
        <v>16</v>
      </c>
      <c r="I442" s="21">
        <v>3643.27</v>
      </c>
      <c r="J442" s="21"/>
    </row>
    <row r="443" spans="1:10" s="1" customFormat="1" ht="19.75" customHeight="1" x14ac:dyDescent="0.25">
      <c r="A443" s="22"/>
      <c r="B443" s="3" t="s">
        <v>231</v>
      </c>
      <c r="C443" s="4" t="s">
        <v>63</v>
      </c>
      <c r="D443" s="5" t="s">
        <v>64</v>
      </c>
      <c r="E443" s="5" t="s">
        <v>312</v>
      </c>
      <c r="F443" s="23"/>
      <c r="G443" s="4" t="s">
        <v>44</v>
      </c>
      <c r="H443" s="5" t="s">
        <v>16</v>
      </c>
      <c r="I443" s="7">
        <v>3128.78</v>
      </c>
      <c r="J443" s="7"/>
    </row>
    <row r="444" spans="1:10" s="1" customFormat="1" ht="19.75" customHeight="1" x14ac:dyDescent="0.25">
      <c r="A444" s="24"/>
      <c r="B444" s="17" t="s">
        <v>231</v>
      </c>
      <c r="C444" s="18" t="s">
        <v>168</v>
      </c>
      <c r="D444" s="19" t="s">
        <v>169</v>
      </c>
      <c r="E444" s="19" t="s">
        <v>312</v>
      </c>
      <c r="F444" s="25"/>
      <c r="G444" s="18" t="s">
        <v>44</v>
      </c>
      <c r="H444" s="19" t="s">
        <v>16</v>
      </c>
      <c r="I444" s="21">
        <v>52.31</v>
      </c>
      <c r="J444" s="21"/>
    </row>
    <row r="445" spans="1:10" s="1" customFormat="1" ht="19.75" customHeight="1" x14ac:dyDescent="0.25">
      <c r="A445" s="22"/>
      <c r="B445" s="3" t="s">
        <v>231</v>
      </c>
      <c r="C445" s="4" t="s">
        <v>71</v>
      </c>
      <c r="D445" s="5" t="s">
        <v>72</v>
      </c>
      <c r="E445" s="5" t="s">
        <v>312</v>
      </c>
      <c r="F445" s="23"/>
      <c r="G445" s="4" t="s">
        <v>44</v>
      </c>
      <c r="H445" s="5" t="s">
        <v>16</v>
      </c>
      <c r="I445" s="7">
        <v>1184.8800000000001</v>
      </c>
      <c r="J445" s="7"/>
    </row>
    <row r="446" spans="1:10" s="1" customFormat="1" ht="19.75" customHeight="1" x14ac:dyDescent="0.25">
      <c r="A446" s="24"/>
      <c r="B446" s="17" t="s">
        <v>231</v>
      </c>
      <c r="C446" s="18" t="s">
        <v>270</v>
      </c>
      <c r="D446" s="19" t="s">
        <v>271</v>
      </c>
      <c r="E446" s="19" t="s">
        <v>312</v>
      </c>
      <c r="F446" s="25"/>
      <c r="G446" s="18" t="s">
        <v>44</v>
      </c>
      <c r="H446" s="19" t="s">
        <v>16</v>
      </c>
      <c r="I446" s="21">
        <v>26.48</v>
      </c>
      <c r="J446" s="21"/>
    </row>
    <row r="447" spans="1:10" s="1" customFormat="1" ht="19.75" customHeight="1" x14ac:dyDescent="0.25">
      <c r="A447" s="22"/>
      <c r="B447" s="3" t="s">
        <v>231</v>
      </c>
      <c r="C447" s="4" t="s">
        <v>174</v>
      </c>
      <c r="D447" s="5" t="s">
        <v>175</v>
      </c>
      <c r="E447" s="5" t="s">
        <v>312</v>
      </c>
      <c r="F447" s="23"/>
      <c r="G447" s="4" t="s">
        <v>44</v>
      </c>
      <c r="H447" s="5" t="s">
        <v>16</v>
      </c>
      <c r="I447" s="7">
        <v>44.18</v>
      </c>
      <c r="J447" s="7"/>
    </row>
    <row r="448" spans="1:10" s="1" customFormat="1" ht="19.75" customHeight="1" x14ac:dyDescent="0.25">
      <c r="A448" s="24"/>
      <c r="B448" s="17" t="s">
        <v>231</v>
      </c>
      <c r="C448" s="18" t="s">
        <v>75</v>
      </c>
      <c r="D448" s="19" t="s">
        <v>76</v>
      </c>
      <c r="E448" s="19" t="s">
        <v>312</v>
      </c>
      <c r="F448" s="25"/>
      <c r="G448" s="18" t="s">
        <v>44</v>
      </c>
      <c r="H448" s="19" t="s">
        <v>16</v>
      </c>
      <c r="I448" s="21">
        <v>1774.99</v>
      </c>
      <c r="J448" s="21"/>
    </row>
    <row r="449" spans="1:10" s="1" customFormat="1" ht="19.75" customHeight="1" x14ac:dyDescent="0.25">
      <c r="A449" s="22"/>
      <c r="B449" s="3" t="s">
        <v>231</v>
      </c>
      <c r="C449" s="4" t="s">
        <v>77</v>
      </c>
      <c r="D449" s="5" t="s">
        <v>78</v>
      </c>
      <c r="E449" s="5" t="s">
        <v>312</v>
      </c>
      <c r="F449" s="23"/>
      <c r="G449" s="4" t="s">
        <v>44</v>
      </c>
      <c r="H449" s="5" t="s">
        <v>16</v>
      </c>
      <c r="I449" s="7">
        <v>202.33</v>
      </c>
      <c r="J449" s="7"/>
    </row>
    <row r="450" spans="1:10" s="1" customFormat="1" ht="19.75" customHeight="1" x14ac:dyDescent="0.25">
      <c r="A450" s="24"/>
      <c r="B450" s="17" t="s">
        <v>231</v>
      </c>
      <c r="C450" s="18" t="s">
        <v>330</v>
      </c>
      <c r="D450" s="19" t="s">
        <v>331</v>
      </c>
      <c r="E450" s="19" t="s">
        <v>312</v>
      </c>
      <c r="F450" s="25"/>
      <c r="G450" s="18" t="s">
        <v>44</v>
      </c>
      <c r="H450" s="19" t="s">
        <v>16</v>
      </c>
      <c r="I450" s="21">
        <v>4.8899999999999997</v>
      </c>
      <c r="J450" s="21"/>
    </row>
    <row r="451" spans="1:10" s="1" customFormat="1" ht="19.75" customHeight="1" x14ac:dyDescent="0.25">
      <c r="A451" s="22"/>
      <c r="B451" s="3" t="s">
        <v>231</v>
      </c>
      <c r="C451" s="4" t="s">
        <v>180</v>
      </c>
      <c r="D451" s="5" t="s">
        <v>181</v>
      </c>
      <c r="E451" s="5" t="s">
        <v>312</v>
      </c>
      <c r="F451" s="23"/>
      <c r="G451" s="4" t="s">
        <v>44</v>
      </c>
      <c r="H451" s="5" t="s">
        <v>16</v>
      </c>
      <c r="I451" s="7">
        <v>11434.71</v>
      </c>
      <c r="J451" s="7"/>
    </row>
    <row r="452" spans="1:10" s="1" customFormat="1" ht="19.75" customHeight="1" x14ac:dyDescent="0.25">
      <c r="A452" s="24"/>
      <c r="B452" s="17" t="s">
        <v>231</v>
      </c>
      <c r="C452" s="18" t="s">
        <v>182</v>
      </c>
      <c r="D452" s="19" t="s">
        <v>183</v>
      </c>
      <c r="E452" s="19" t="s">
        <v>312</v>
      </c>
      <c r="F452" s="25"/>
      <c r="G452" s="18" t="s">
        <v>44</v>
      </c>
      <c r="H452" s="19" t="s">
        <v>16</v>
      </c>
      <c r="I452" s="21">
        <v>11955</v>
      </c>
      <c r="J452" s="21"/>
    </row>
    <row r="453" spans="1:10" s="1" customFormat="1" ht="19.75" customHeight="1" x14ac:dyDescent="0.25">
      <c r="A453" s="22"/>
      <c r="B453" s="3" t="s">
        <v>231</v>
      </c>
      <c r="C453" s="4" t="s">
        <v>332</v>
      </c>
      <c r="D453" s="5" t="s">
        <v>333</v>
      </c>
      <c r="E453" s="5" t="s">
        <v>312</v>
      </c>
      <c r="F453" s="23"/>
      <c r="G453" s="4" t="s">
        <v>44</v>
      </c>
      <c r="H453" s="5" t="s">
        <v>16</v>
      </c>
      <c r="I453" s="7">
        <v>37.67</v>
      </c>
      <c r="J453" s="7"/>
    </row>
    <row r="454" spans="1:10" s="1" customFormat="1" ht="19.75" customHeight="1" x14ac:dyDescent="0.25">
      <c r="A454" s="24"/>
      <c r="B454" s="17" t="s">
        <v>231</v>
      </c>
      <c r="C454" s="18" t="s">
        <v>81</v>
      </c>
      <c r="D454" s="19" t="s">
        <v>82</v>
      </c>
      <c r="E454" s="19" t="s">
        <v>312</v>
      </c>
      <c r="F454" s="25"/>
      <c r="G454" s="18" t="s">
        <v>44</v>
      </c>
      <c r="H454" s="19" t="s">
        <v>16</v>
      </c>
      <c r="I454" s="21">
        <v>55678.21</v>
      </c>
      <c r="J454" s="21"/>
    </row>
    <row r="455" spans="1:10" s="1" customFormat="1" ht="19.75" customHeight="1" x14ac:dyDescent="0.25">
      <c r="A455" s="22"/>
      <c r="B455" s="3" t="s">
        <v>231</v>
      </c>
      <c r="C455" s="4" t="s">
        <v>184</v>
      </c>
      <c r="D455" s="5" t="s">
        <v>185</v>
      </c>
      <c r="E455" s="5" t="s">
        <v>312</v>
      </c>
      <c r="F455" s="23"/>
      <c r="G455" s="4" t="s">
        <v>44</v>
      </c>
      <c r="H455" s="5" t="s">
        <v>16</v>
      </c>
      <c r="I455" s="7">
        <v>125.62</v>
      </c>
      <c r="J455" s="7"/>
    </row>
    <row r="456" spans="1:10" s="1" customFormat="1" ht="19.75" customHeight="1" x14ac:dyDescent="0.25">
      <c r="A456" s="24"/>
      <c r="B456" s="17" t="s">
        <v>231</v>
      </c>
      <c r="C456" s="18" t="s">
        <v>272</v>
      </c>
      <c r="D456" s="19" t="s">
        <v>273</v>
      </c>
      <c r="E456" s="19" t="s">
        <v>312</v>
      </c>
      <c r="F456" s="25"/>
      <c r="G456" s="18" t="s">
        <v>44</v>
      </c>
      <c r="H456" s="19" t="s">
        <v>16</v>
      </c>
      <c r="I456" s="21">
        <v>-989.49</v>
      </c>
      <c r="J456" s="21"/>
    </row>
    <row r="457" spans="1:10" s="1" customFormat="1" ht="19.75" customHeight="1" x14ac:dyDescent="0.25">
      <c r="A457" s="22"/>
      <c r="B457" s="3" t="s">
        <v>231</v>
      </c>
      <c r="C457" s="4" t="s">
        <v>186</v>
      </c>
      <c r="D457" s="5" t="s">
        <v>187</v>
      </c>
      <c r="E457" s="5" t="s">
        <v>312</v>
      </c>
      <c r="F457" s="23"/>
      <c r="G457" s="4" t="s">
        <v>44</v>
      </c>
      <c r="H457" s="5" t="s">
        <v>16</v>
      </c>
      <c r="I457" s="7">
        <v>2929.63</v>
      </c>
      <c r="J457" s="7"/>
    </row>
    <row r="458" spans="1:10" s="1" customFormat="1" ht="19.75" customHeight="1" x14ac:dyDescent="0.25">
      <c r="A458" s="24"/>
      <c r="B458" s="17" t="s">
        <v>231</v>
      </c>
      <c r="C458" s="18" t="s">
        <v>274</v>
      </c>
      <c r="D458" s="19" t="s">
        <v>275</v>
      </c>
      <c r="E458" s="19" t="s">
        <v>312</v>
      </c>
      <c r="F458" s="25"/>
      <c r="G458" s="18" t="s">
        <v>44</v>
      </c>
      <c r="H458" s="19" t="s">
        <v>16</v>
      </c>
      <c r="I458" s="21">
        <v>163.77000000000001</v>
      </c>
      <c r="J458" s="21"/>
    </row>
    <row r="459" spans="1:10" s="1" customFormat="1" ht="19.75" customHeight="1" x14ac:dyDescent="0.25">
      <c r="A459" s="22"/>
      <c r="B459" s="3" t="s">
        <v>231</v>
      </c>
      <c r="C459" s="4" t="s">
        <v>351</v>
      </c>
      <c r="D459" s="5" t="s">
        <v>352</v>
      </c>
      <c r="E459" s="5" t="s">
        <v>312</v>
      </c>
      <c r="F459" s="23"/>
      <c r="G459" s="4" t="s">
        <v>44</v>
      </c>
      <c r="H459" s="5" t="s">
        <v>16</v>
      </c>
      <c r="I459" s="7">
        <v>438.15</v>
      </c>
      <c r="J459" s="7"/>
    </row>
    <row r="460" spans="1:10" s="1" customFormat="1" ht="19.75" customHeight="1" x14ac:dyDescent="0.25">
      <c r="A460" s="24"/>
      <c r="B460" s="17" t="s">
        <v>231</v>
      </c>
      <c r="C460" s="18" t="s">
        <v>276</v>
      </c>
      <c r="D460" s="19" t="s">
        <v>277</v>
      </c>
      <c r="E460" s="19" t="s">
        <v>312</v>
      </c>
      <c r="F460" s="25"/>
      <c r="G460" s="18" t="s">
        <v>44</v>
      </c>
      <c r="H460" s="19" t="s">
        <v>16</v>
      </c>
      <c r="I460" s="21">
        <v>35288.74</v>
      </c>
      <c r="J460" s="21"/>
    </row>
    <row r="461" spans="1:10" s="1" customFormat="1" ht="19.75" customHeight="1" x14ac:dyDescent="0.25">
      <c r="A461" s="22"/>
      <c r="B461" s="3" t="s">
        <v>231</v>
      </c>
      <c r="C461" s="4" t="s">
        <v>278</v>
      </c>
      <c r="D461" s="5" t="s">
        <v>279</v>
      </c>
      <c r="E461" s="5" t="s">
        <v>312</v>
      </c>
      <c r="F461" s="23"/>
      <c r="G461" s="4" t="s">
        <v>44</v>
      </c>
      <c r="H461" s="5" t="s">
        <v>16</v>
      </c>
      <c r="I461" s="7">
        <v>29.09</v>
      </c>
      <c r="J461" s="7"/>
    </row>
    <row r="462" spans="1:10" s="1" customFormat="1" ht="19.75" customHeight="1" x14ac:dyDescent="0.25">
      <c r="A462" s="24"/>
      <c r="B462" s="17" t="s">
        <v>231</v>
      </c>
      <c r="C462" s="18" t="s">
        <v>280</v>
      </c>
      <c r="D462" s="19" t="s">
        <v>281</v>
      </c>
      <c r="E462" s="19" t="s">
        <v>312</v>
      </c>
      <c r="F462" s="25"/>
      <c r="G462" s="18" t="s">
        <v>44</v>
      </c>
      <c r="H462" s="19" t="s">
        <v>16</v>
      </c>
      <c r="I462" s="21">
        <v>203.94</v>
      </c>
      <c r="J462" s="21"/>
    </row>
    <row r="463" spans="1:10" s="1" customFormat="1" ht="19.75" customHeight="1" x14ac:dyDescent="0.25">
      <c r="A463" s="22"/>
      <c r="B463" s="3" t="s">
        <v>231</v>
      </c>
      <c r="C463" s="4" t="s">
        <v>282</v>
      </c>
      <c r="D463" s="5" t="s">
        <v>283</v>
      </c>
      <c r="E463" s="5" t="s">
        <v>312</v>
      </c>
      <c r="F463" s="23"/>
      <c r="G463" s="4" t="s">
        <v>44</v>
      </c>
      <c r="H463" s="5" t="s">
        <v>16</v>
      </c>
      <c r="I463" s="7">
        <v>977.91</v>
      </c>
      <c r="J463" s="7"/>
    </row>
    <row r="464" spans="1:10" s="1" customFormat="1" ht="19.75" customHeight="1" x14ac:dyDescent="0.25">
      <c r="A464" s="24"/>
      <c r="B464" s="17" t="s">
        <v>231</v>
      </c>
      <c r="C464" s="18" t="s">
        <v>284</v>
      </c>
      <c r="D464" s="19" t="s">
        <v>285</v>
      </c>
      <c r="E464" s="19" t="s">
        <v>312</v>
      </c>
      <c r="F464" s="25"/>
      <c r="G464" s="18" t="s">
        <v>44</v>
      </c>
      <c r="H464" s="19" t="s">
        <v>16</v>
      </c>
      <c r="I464" s="21">
        <v>1208015.43</v>
      </c>
      <c r="J464" s="21"/>
    </row>
    <row r="465" spans="1:10" s="1" customFormat="1" ht="19.75" customHeight="1" x14ac:dyDescent="0.25">
      <c r="A465" s="22"/>
      <c r="B465" s="3" t="s">
        <v>231</v>
      </c>
      <c r="C465" s="4" t="s">
        <v>286</v>
      </c>
      <c r="D465" s="5" t="s">
        <v>287</v>
      </c>
      <c r="E465" s="5" t="s">
        <v>312</v>
      </c>
      <c r="F465" s="23"/>
      <c r="G465" s="4" t="s">
        <v>44</v>
      </c>
      <c r="H465" s="5" t="s">
        <v>16</v>
      </c>
      <c r="I465" s="7">
        <v>5708.97</v>
      </c>
      <c r="J465" s="7"/>
    </row>
    <row r="466" spans="1:10" s="1" customFormat="1" ht="19.75" customHeight="1" x14ac:dyDescent="0.25">
      <c r="A466" s="24"/>
      <c r="B466" s="17" t="s">
        <v>231</v>
      </c>
      <c r="C466" s="18" t="s">
        <v>288</v>
      </c>
      <c r="D466" s="19" t="s">
        <v>289</v>
      </c>
      <c r="E466" s="19" t="s">
        <v>312</v>
      </c>
      <c r="F466" s="25"/>
      <c r="G466" s="18" t="s">
        <v>44</v>
      </c>
      <c r="H466" s="19" t="s">
        <v>16</v>
      </c>
      <c r="I466" s="21">
        <v>19925.43</v>
      </c>
      <c r="J466" s="21"/>
    </row>
    <row r="467" spans="1:10" s="1" customFormat="1" ht="19.75" customHeight="1" x14ac:dyDescent="0.25">
      <c r="A467" s="22"/>
      <c r="B467" s="3" t="s">
        <v>231</v>
      </c>
      <c r="C467" s="4" t="s">
        <v>190</v>
      </c>
      <c r="D467" s="5" t="s">
        <v>191</v>
      </c>
      <c r="E467" s="5" t="s">
        <v>312</v>
      </c>
      <c r="F467" s="23"/>
      <c r="G467" s="4" t="s">
        <v>44</v>
      </c>
      <c r="H467" s="5" t="s">
        <v>16</v>
      </c>
      <c r="I467" s="7">
        <v>30616.59</v>
      </c>
      <c r="J467" s="7"/>
    </row>
    <row r="468" spans="1:10" s="1" customFormat="1" ht="19.75" customHeight="1" x14ac:dyDescent="0.25">
      <c r="A468" s="24"/>
      <c r="B468" s="17" t="s">
        <v>231</v>
      </c>
      <c r="C468" s="18" t="s">
        <v>290</v>
      </c>
      <c r="D468" s="19" t="s">
        <v>291</v>
      </c>
      <c r="E468" s="19" t="s">
        <v>312</v>
      </c>
      <c r="F468" s="25"/>
      <c r="G468" s="18" t="s">
        <v>44</v>
      </c>
      <c r="H468" s="19" t="s">
        <v>16</v>
      </c>
      <c r="I468" s="21">
        <v>13858.04</v>
      </c>
      <c r="J468" s="21"/>
    </row>
    <row r="469" spans="1:10" s="1" customFormat="1" ht="19.75" customHeight="1" x14ac:dyDescent="0.25">
      <c r="A469" s="22"/>
      <c r="B469" s="3" t="s">
        <v>231</v>
      </c>
      <c r="C469" s="4" t="s">
        <v>207</v>
      </c>
      <c r="D469" s="5" t="s">
        <v>208</v>
      </c>
      <c r="E469" s="5" t="s">
        <v>312</v>
      </c>
      <c r="F469" s="23"/>
      <c r="G469" s="4" t="s">
        <v>44</v>
      </c>
      <c r="H469" s="5" t="s">
        <v>16</v>
      </c>
      <c r="I469" s="7">
        <v>120396.67</v>
      </c>
      <c r="J469" s="7"/>
    </row>
    <row r="470" spans="1:10" s="1" customFormat="1" ht="19.75" customHeight="1" x14ac:dyDescent="0.25">
      <c r="A470" s="24"/>
      <c r="B470" s="17" t="s">
        <v>231</v>
      </c>
      <c r="C470" s="18" t="s">
        <v>104</v>
      </c>
      <c r="D470" s="19" t="s">
        <v>105</v>
      </c>
      <c r="E470" s="19" t="s">
        <v>312</v>
      </c>
      <c r="F470" s="25"/>
      <c r="G470" s="18" t="s">
        <v>44</v>
      </c>
      <c r="H470" s="19" t="s">
        <v>16</v>
      </c>
      <c r="I470" s="21">
        <v>2955.43</v>
      </c>
      <c r="J470" s="21"/>
    </row>
    <row r="471" spans="1:10" s="1" customFormat="1" ht="19.75" customHeight="1" x14ac:dyDescent="0.25">
      <c r="A471" s="22"/>
      <c r="B471" s="3" t="s">
        <v>231</v>
      </c>
      <c r="C471" s="4" t="s">
        <v>292</v>
      </c>
      <c r="D471" s="5" t="s">
        <v>293</v>
      </c>
      <c r="E471" s="5" t="s">
        <v>312</v>
      </c>
      <c r="F471" s="23"/>
      <c r="G471" s="4" t="s">
        <v>44</v>
      </c>
      <c r="H471" s="5" t="s">
        <v>16</v>
      </c>
      <c r="I471" s="7">
        <v>50271.519999999997</v>
      </c>
      <c r="J471" s="7"/>
    </row>
    <row r="472" spans="1:10" s="1" customFormat="1" ht="19.75" customHeight="1" x14ac:dyDescent="0.25">
      <c r="A472" s="24"/>
      <c r="B472" s="17" t="s">
        <v>231</v>
      </c>
      <c r="C472" s="18" t="s">
        <v>294</v>
      </c>
      <c r="D472" s="19" t="s">
        <v>295</v>
      </c>
      <c r="E472" s="19" t="s">
        <v>312</v>
      </c>
      <c r="F472" s="25"/>
      <c r="G472" s="18" t="s">
        <v>44</v>
      </c>
      <c r="H472" s="19" t="s">
        <v>16</v>
      </c>
      <c r="I472" s="21">
        <v>5213.7</v>
      </c>
      <c r="J472" s="21"/>
    </row>
    <row r="473" spans="1:10" s="1" customFormat="1" ht="19.75" customHeight="1" x14ac:dyDescent="0.25">
      <c r="A473" s="22"/>
      <c r="B473" s="3" t="s">
        <v>231</v>
      </c>
      <c r="C473" s="4" t="s">
        <v>196</v>
      </c>
      <c r="D473" s="5" t="s">
        <v>197</v>
      </c>
      <c r="E473" s="5" t="s">
        <v>312</v>
      </c>
      <c r="F473" s="23"/>
      <c r="G473" s="4" t="s">
        <v>44</v>
      </c>
      <c r="H473" s="5" t="s">
        <v>16</v>
      </c>
      <c r="I473" s="7">
        <v>15360.38</v>
      </c>
      <c r="J473" s="7"/>
    </row>
    <row r="474" spans="1:10" s="1" customFormat="1" ht="19.75" customHeight="1" x14ac:dyDescent="0.25">
      <c r="A474" s="24"/>
      <c r="B474" s="17" t="s">
        <v>231</v>
      </c>
      <c r="C474" s="18" t="s">
        <v>334</v>
      </c>
      <c r="D474" s="19" t="s">
        <v>335</v>
      </c>
      <c r="E474" s="19" t="s">
        <v>312</v>
      </c>
      <c r="F474" s="25"/>
      <c r="G474" s="18" t="s">
        <v>44</v>
      </c>
      <c r="H474" s="19" t="s">
        <v>16</v>
      </c>
      <c r="I474" s="21">
        <v>12059.17</v>
      </c>
      <c r="J474" s="21"/>
    </row>
    <row r="475" spans="1:10" s="1" customFormat="1" ht="19.75" customHeight="1" x14ac:dyDescent="0.25">
      <c r="A475" s="22"/>
      <c r="B475" s="3" t="s">
        <v>231</v>
      </c>
      <c r="C475" s="4" t="s">
        <v>336</v>
      </c>
      <c r="D475" s="5" t="s">
        <v>337</v>
      </c>
      <c r="E475" s="5" t="s">
        <v>312</v>
      </c>
      <c r="F475" s="23"/>
      <c r="G475" s="4" t="s">
        <v>44</v>
      </c>
      <c r="H475" s="5" t="s">
        <v>16</v>
      </c>
      <c r="I475" s="7">
        <v>1653.99</v>
      </c>
      <c r="J475" s="7"/>
    </row>
    <row r="476" spans="1:10" s="1" customFormat="1" ht="19.75" customHeight="1" x14ac:dyDescent="0.25">
      <c r="A476" s="24"/>
      <c r="B476" s="17" t="s">
        <v>231</v>
      </c>
      <c r="C476" s="18" t="s">
        <v>296</v>
      </c>
      <c r="D476" s="19" t="s">
        <v>297</v>
      </c>
      <c r="E476" s="19" t="s">
        <v>312</v>
      </c>
      <c r="F476" s="25"/>
      <c r="G476" s="18" t="s">
        <v>44</v>
      </c>
      <c r="H476" s="19" t="s">
        <v>16</v>
      </c>
      <c r="I476" s="21">
        <v>38950.75</v>
      </c>
      <c r="J476" s="21"/>
    </row>
    <row r="477" spans="1:10" s="1" customFormat="1" ht="19.75" customHeight="1" x14ac:dyDescent="0.25">
      <c r="A477" s="22"/>
      <c r="B477" s="3" t="s">
        <v>231</v>
      </c>
      <c r="C477" s="4" t="s">
        <v>338</v>
      </c>
      <c r="D477" s="5" t="s">
        <v>339</v>
      </c>
      <c r="E477" s="5" t="s">
        <v>312</v>
      </c>
      <c r="F477" s="23"/>
      <c r="G477" s="4" t="s">
        <v>44</v>
      </c>
      <c r="H477" s="5" t="s">
        <v>16</v>
      </c>
      <c r="I477" s="7">
        <v>13.31</v>
      </c>
      <c r="J477" s="7"/>
    </row>
    <row r="478" spans="1:10" s="1" customFormat="1" ht="19.75" customHeight="1" x14ac:dyDescent="0.25">
      <c r="A478" s="24"/>
      <c r="B478" s="17" t="s">
        <v>231</v>
      </c>
      <c r="C478" s="18" t="s">
        <v>87</v>
      </c>
      <c r="D478" s="19" t="s">
        <v>88</v>
      </c>
      <c r="E478" s="19" t="s">
        <v>312</v>
      </c>
      <c r="F478" s="25"/>
      <c r="G478" s="18" t="s">
        <v>44</v>
      </c>
      <c r="H478" s="19" t="s">
        <v>16</v>
      </c>
      <c r="I478" s="21">
        <v>368.53</v>
      </c>
      <c r="J478" s="21"/>
    </row>
    <row r="479" spans="1:10" s="1" customFormat="1" ht="19.75" customHeight="1" x14ac:dyDescent="0.25">
      <c r="A479" s="22"/>
      <c r="B479" s="3" t="s">
        <v>231</v>
      </c>
      <c r="C479" s="4" t="s">
        <v>340</v>
      </c>
      <c r="D479" s="5" t="s">
        <v>341</v>
      </c>
      <c r="E479" s="5" t="s">
        <v>312</v>
      </c>
      <c r="F479" s="23"/>
      <c r="G479" s="4" t="s">
        <v>44</v>
      </c>
      <c r="H479" s="5" t="s">
        <v>16</v>
      </c>
      <c r="I479" s="7">
        <v>372.18</v>
      </c>
      <c r="J479" s="7"/>
    </row>
    <row r="480" spans="1:10" s="1" customFormat="1" ht="19.75" customHeight="1" x14ac:dyDescent="0.25">
      <c r="A480" s="24"/>
      <c r="B480" s="17" t="s">
        <v>231</v>
      </c>
      <c r="C480" s="18" t="s">
        <v>198</v>
      </c>
      <c r="D480" s="19" t="s">
        <v>199</v>
      </c>
      <c r="E480" s="19" t="s">
        <v>312</v>
      </c>
      <c r="F480" s="25"/>
      <c r="G480" s="18" t="s">
        <v>44</v>
      </c>
      <c r="H480" s="19" t="s">
        <v>16</v>
      </c>
      <c r="I480" s="21">
        <v>4.68</v>
      </c>
      <c r="J480" s="21"/>
    </row>
    <row r="481" spans="1:10" s="1" customFormat="1" ht="19.75" customHeight="1" x14ac:dyDescent="0.25">
      <c r="A481" s="22"/>
      <c r="B481" s="3" t="s">
        <v>231</v>
      </c>
      <c r="C481" s="4" t="s">
        <v>342</v>
      </c>
      <c r="D481" s="5" t="s">
        <v>343</v>
      </c>
      <c r="E481" s="5" t="s">
        <v>312</v>
      </c>
      <c r="F481" s="23"/>
      <c r="G481" s="4" t="s">
        <v>44</v>
      </c>
      <c r="H481" s="5" t="s">
        <v>16</v>
      </c>
      <c r="I481" s="7">
        <v>23094.28</v>
      </c>
      <c r="J481" s="7"/>
    </row>
    <row r="482" spans="1:10" s="1" customFormat="1" ht="19.75" customHeight="1" x14ac:dyDescent="0.25">
      <c r="A482" s="24"/>
      <c r="B482" s="17" t="s">
        <v>231</v>
      </c>
      <c r="C482" s="18" t="s">
        <v>344</v>
      </c>
      <c r="D482" s="19" t="s">
        <v>345</v>
      </c>
      <c r="E482" s="19" t="s">
        <v>312</v>
      </c>
      <c r="F482" s="25"/>
      <c r="G482" s="18" t="s">
        <v>44</v>
      </c>
      <c r="H482" s="19" t="s">
        <v>16</v>
      </c>
      <c r="I482" s="21">
        <v>18536.509999999998</v>
      </c>
      <c r="J482" s="21"/>
    </row>
    <row r="483" spans="1:10" s="1" customFormat="1" ht="19.75" customHeight="1" x14ac:dyDescent="0.25">
      <c r="A483" s="22"/>
      <c r="B483" s="3" t="s">
        <v>231</v>
      </c>
      <c r="C483" s="4" t="s">
        <v>298</v>
      </c>
      <c r="D483" s="5" t="s">
        <v>299</v>
      </c>
      <c r="E483" s="5" t="s">
        <v>312</v>
      </c>
      <c r="F483" s="23"/>
      <c r="G483" s="4" t="s">
        <v>44</v>
      </c>
      <c r="H483" s="5" t="s">
        <v>16</v>
      </c>
      <c r="I483" s="7">
        <v>10103.290000000001</v>
      </c>
      <c r="J483" s="7"/>
    </row>
    <row r="484" spans="1:10" s="1" customFormat="1" ht="19.75" customHeight="1" x14ac:dyDescent="0.25">
      <c r="A484" s="24"/>
      <c r="B484" s="17" t="s">
        <v>231</v>
      </c>
      <c r="C484" s="18" t="s">
        <v>300</v>
      </c>
      <c r="D484" s="19" t="s">
        <v>301</v>
      </c>
      <c r="E484" s="19" t="s">
        <v>312</v>
      </c>
      <c r="F484" s="25"/>
      <c r="G484" s="18" t="s">
        <v>44</v>
      </c>
      <c r="H484" s="19" t="s">
        <v>16</v>
      </c>
      <c r="I484" s="21">
        <v>476.14</v>
      </c>
      <c r="J484" s="21"/>
    </row>
    <row r="485" spans="1:10" s="1" customFormat="1" ht="19.75" customHeight="1" x14ac:dyDescent="0.25">
      <c r="A485" s="22"/>
      <c r="B485" s="3" t="s">
        <v>231</v>
      </c>
      <c r="C485" s="4" t="s">
        <v>302</v>
      </c>
      <c r="D485" s="5" t="s">
        <v>303</v>
      </c>
      <c r="E485" s="5" t="s">
        <v>312</v>
      </c>
      <c r="F485" s="23"/>
      <c r="G485" s="4" t="s">
        <v>44</v>
      </c>
      <c r="H485" s="5" t="s">
        <v>16</v>
      </c>
      <c r="I485" s="7">
        <v>7980.87</v>
      </c>
      <c r="J485" s="7"/>
    </row>
    <row r="486" spans="1:10" s="1" customFormat="1" ht="19.75" customHeight="1" x14ac:dyDescent="0.25">
      <c r="A486" s="24"/>
      <c r="B486" s="17" t="s">
        <v>231</v>
      </c>
      <c r="C486" s="18" t="s">
        <v>304</v>
      </c>
      <c r="D486" s="19" t="s">
        <v>305</v>
      </c>
      <c r="E486" s="19" t="s">
        <v>312</v>
      </c>
      <c r="F486" s="25"/>
      <c r="G486" s="18" t="s">
        <v>44</v>
      </c>
      <c r="H486" s="19" t="s">
        <v>16</v>
      </c>
      <c r="I486" s="21">
        <v>2600.66</v>
      </c>
      <c r="J486" s="21"/>
    </row>
    <row r="487" spans="1:10" s="1" customFormat="1" ht="19.75" customHeight="1" x14ac:dyDescent="0.25">
      <c r="A487" s="22"/>
      <c r="B487" s="3" t="s">
        <v>231</v>
      </c>
      <c r="C487" s="4" t="s">
        <v>306</v>
      </c>
      <c r="D487" s="5" t="s">
        <v>307</v>
      </c>
      <c r="E487" s="5" t="s">
        <v>312</v>
      </c>
      <c r="F487" s="23"/>
      <c r="G487" s="4" t="s">
        <v>44</v>
      </c>
      <c r="H487" s="5" t="s">
        <v>16</v>
      </c>
      <c r="I487" s="7">
        <v>10.02</v>
      </c>
      <c r="J487" s="7"/>
    </row>
    <row r="488" spans="1:10" s="1" customFormat="1" ht="19.75" customHeight="1" x14ac:dyDescent="0.25">
      <c r="A488" s="24"/>
      <c r="B488" s="17" t="s">
        <v>231</v>
      </c>
      <c r="C488" s="18" t="s">
        <v>308</v>
      </c>
      <c r="D488" s="19" t="s">
        <v>309</v>
      </c>
      <c r="E488" s="19" t="s">
        <v>312</v>
      </c>
      <c r="F488" s="25"/>
      <c r="G488" s="18" t="s">
        <v>44</v>
      </c>
      <c r="H488" s="19" t="s">
        <v>16</v>
      </c>
      <c r="I488" s="21">
        <v>1.32</v>
      </c>
      <c r="J488" s="21"/>
    </row>
    <row r="489" spans="1:10" s="1" customFormat="1" ht="19.75" customHeight="1" x14ac:dyDescent="0.25">
      <c r="A489" s="22"/>
      <c r="B489" s="3" t="s">
        <v>231</v>
      </c>
      <c r="C489" s="4" t="s">
        <v>310</v>
      </c>
      <c r="D489" s="5" t="s">
        <v>311</v>
      </c>
      <c r="E489" s="5" t="s">
        <v>312</v>
      </c>
      <c r="F489" s="23"/>
      <c r="G489" s="4" t="s">
        <v>44</v>
      </c>
      <c r="H489" s="5" t="s">
        <v>16</v>
      </c>
      <c r="I489" s="7">
        <v>80187.520000000004</v>
      </c>
      <c r="J489" s="7"/>
    </row>
    <row r="490" spans="1:10" s="1" customFormat="1" ht="19.75" customHeight="1" x14ac:dyDescent="0.25">
      <c r="A490" s="8"/>
      <c r="B490" s="8"/>
      <c r="C490" s="9"/>
      <c r="D490" s="9"/>
      <c r="E490" s="10" t="s">
        <v>312</v>
      </c>
      <c r="F490" s="10" t="s">
        <v>346</v>
      </c>
      <c r="G490" s="11" t="s">
        <v>44</v>
      </c>
      <c r="H490" s="10" t="s">
        <v>16</v>
      </c>
      <c r="I490" s="12">
        <v>7510921.96</v>
      </c>
      <c r="J490" s="12"/>
    </row>
    <row r="491" spans="1:10" s="1" customFormat="1" ht="19.75" customHeight="1" x14ac:dyDescent="0.25">
      <c r="A491" s="24"/>
      <c r="B491" s="17" t="s">
        <v>231</v>
      </c>
      <c r="C491" s="18" t="s">
        <v>30</v>
      </c>
      <c r="D491" s="19" t="s">
        <v>31</v>
      </c>
      <c r="E491" s="19" t="s">
        <v>232</v>
      </c>
      <c r="F491" s="20" t="s">
        <v>347</v>
      </c>
      <c r="G491" s="18" t="s">
        <v>15</v>
      </c>
      <c r="H491" s="19" t="s">
        <v>16</v>
      </c>
      <c r="I491" s="21">
        <v>62713.43</v>
      </c>
      <c r="J491" s="21"/>
    </row>
    <row r="492" spans="1:10" s="1" customFormat="1" ht="19.75" customHeight="1" x14ac:dyDescent="0.25">
      <c r="A492" s="22"/>
      <c r="B492" s="3" t="s">
        <v>231</v>
      </c>
      <c r="C492" s="4" t="s">
        <v>236</v>
      </c>
      <c r="D492" s="5" t="s">
        <v>237</v>
      </c>
      <c r="E492" s="5" t="s">
        <v>232</v>
      </c>
      <c r="F492" s="23"/>
      <c r="G492" s="4" t="s">
        <v>15</v>
      </c>
      <c r="H492" s="5" t="s">
        <v>16</v>
      </c>
      <c r="I492" s="7">
        <v>16102.91</v>
      </c>
      <c r="J492" s="7"/>
    </row>
    <row r="493" spans="1:10" s="1" customFormat="1" ht="19.75" customHeight="1" x14ac:dyDescent="0.25">
      <c r="A493" s="24"/>
      <c r="B493" s="17" t="s">
        <v>231</v>
      </c>
      <c r="C493" s="18" t="s">
        <v>134</v>
      </c>
      <c r="D493" s="19" t="s">
        <v>135</v>
      </c>
      <c r="E493" s="19" t="s">
        <v>232</v>
      </c>
      <c r="F493" s="25"/>
      <c r="G493" s="18" t="s">
        <v>15</v>
      </c>
      <c r="H493" s="19" t="s">
        <v>16</v>
      </c>
      <c r="I493" s="21">
        <v>4225.03</v>
      </c>
      <c r="J493" s="21"/>
    </row>
    <row r="494" spans="1:10" s="1" customFormat="1" ht="19.75" customHeight="1" x14ac:dyDescent="0.25">
      <c r="A494" s="22"/>
      <c r="B494" s="3" t="s">
        <v>231</v>
      </c>
      <c r="C494" s="4" t="s">
        <v>32</v>
      </c>
      <c r="D494" s="5" t="s">
        <v>33</v>
      </c>
      <c r="E494" s="5" t="s">
        <v>232</v>
      </c>
      <c r="F494" s="23"/>
      <c r="G494" s="4" t="s">
        <v>15</v>
      </c>
      <c r="H494" s="5" t="s">
        <v>16</v>
      </c>
      <c r="I494" s="7">
        <v>6194.37</v>
      </c>
      <c r="J494" s="7"/>
    </row>
    <row r="495" spans="1:10" s="1" customFormat="1" ht="19.75" customHeight="1" x14ac:dyDescent="0.25">
      <c r="A495" s="24"/>
      <c r="B495" s="17" t="s">
        <v>231</v>
      </c>
      <c r="C495" s="18" t="s">
        <v>34</v>
      </c>
      <c r="D495" s="19" t="s">
        <v>35</v>
      </c>
      <c r="E495" s="19" t="s">
        <v>232</v>
      </c>
      <c r="F495" s="25"/>
      <c r="G495" s="18" t="s">
        <v>15</v>
      </c>
      <c r="H495" s="19" t="s">
        <v>16</v>
      </c>
      <c r="I495" s="21">
        <v>66718.509999999995</v>
      </c>
      <c r="J495" s="21"/>
    </row>
    <row r="496" spans="1:10" s="1" customFormat="1" ht="19.75" customHeight="1" x14ac:dyDescent="0.25">
      <c r="A496" s="22"/>
      <c r="B496" s="3" t="s">
        <v>231</v>
      </c>
      <c r="C496" s="4" t="s">
        <v>36</v>
      </c>
      <c r="D496" s="5" t="s">
        <v>37</v>
      </c>
      <c r="E496" s="5" t="s">
        <v>232</v>
      </c>
      <c r="F496" s="23"/>
      <c r="G496" s="4" t="s">
        <v>15</v>
      </c>
      <c r="H496" s="5" t="s">
        <v>16</v>
      </c>
      <c r="I496" s="7">
        <v>12107.33</v>
      </c>
      <c r="J496" s="7"/>
    </row>
    <row r="497" spans="1:10" s="1" customFormat="1" ht="19.75" customHeight="1" x14ac:dyDescent="0.25">
      <c r="A497" s="24"/>
      <c r="B497" s="17" t="s">
        <v>231</v>
      </c>
      <c r="C497" s="18" t="s">
        <v>38</v>
      </c>
      <c r="D497" s="19" t="s">
        <v>39</v>
      </c>
      <c r="E497" s="19" t="s">
        <v>232</v>
      </c>
      <c r="F497" s="25"/>
      <c r="G497" s="18" t="s">
        <v>15</v>
      </c>
      <c r="H497" s="19" t="s">
        <v>16</v>
      </c>
      <c r="I497" s="21">
        <v>18.399999999999999</v>
      </c>
      <c r="J497" s="21"/>
    </row>
    <row r="498" spans="1:10" s="1" customFormat="1" ht="19.75" customHeight="1" x14ac:dyDescent="0.25">
      <c r="A498" s="22"/>
      <c r="B498" s="3" t="s">
        <v>231</v>
      </c>
      <c r="C498" s="4" t="s">
        <v>250</v>
      </c>
      <c r="D498" s="5" t="s">
        <v>251</v>
      </c>
      <c r="E498" s="5" t="s">
        <v>232</v>
      </c>
      <c r="F498" s="23"/>
      <c r="G498" s="4" t="s">
        <v>15</v>
      </c>
      <c r="H498" s="5" t="s">
        <v>16</v>
      </c>
      <c r="I498" s="7">
        <v>2.0499999999999998</v>
      </c>
      <c r="J498" s="7"/>
    </row>
    <row r="499" spans="1:10" s="1" customFormat="1" ht="19.75" customHeight="1" x14ac:dyDescent="0.25">
      <c r="A499" s="24"/>
      <c r="B499" s="17" t="s">
        <v>231</v>
      </c>
      <c r="C499" s="18" t="s">
        <v>268</v>
      </c>
      <c r="D499" s="19" t="s">
        <v>269</v>
      </c>
      <c r="E499" s="19" t="s">
        <v>232</v>
      </c>
      <c r="F499" s="25"/>
      <c r="G499" s="18" t="s">
        <v>15</v>
      </c>
      <c r="H499" s="19" t="s">
        <v>16</v>
      </c>
      <c r="I499" s="21">
        <v>5637.82</v>
      </c>
      <c r="J499" s="21"/>
    </row>
    <row r="500" spans="1:10" s="1" customFormat="1" ht="19.75" customHeight="1" x14ac:dyDescent="0.25">
      <c r="A500" s="22"/>
      <c r="B500" s="3" t="s">
        <v>231</v>
      </c>
      <c r="C500" s="4" t="s">
        <v>186</v>
      </c>
      <c r="D500" s="5" t="s">
        <v>187</v>
      </c>
      <c r="E500" s="5" t="s">
        <v>232</v>
      </c>
      <c r="F500" s="23"/>
      <c r="G500" s="4" t="s">
        <v>15</v>
      </c>
      <c r="H500" s="5" t="s">
        <v>16</v>
      </c>
      <c r="I500" s="7">
        <v>90</v>
      </c>
      <c r="J500" s="7"/>
    </row>
    <row r="501" spans="1:10" s="1" customFormat="1" ht="19.75" customHeight="1" x14ac:dyDescent="0.25">
      <c r="A501" s="24"/>
      <c r="B501" s="17" t="s">
        <v>231</v>
      </c>
      <c r="C501" s="18" t="s">
        <v>284</v>
      </c>
      <c r="D501" s="19" t="s">
        <v>285</v>
      </c>
      <c r="E501" s="19" t="s">
        <v>232</v>
      </c>
      <c r="F501" s="25"/>
      <c r="G501" s="18" t="s">
        <v>15</v>
      </c>
      <c r="H501" s="19" t="s">
        <v>16</v>
      </c>
      <c r="I501" s="21">
        <v>135.38999999999999</v>
      </c>
      <c r="J501" s="21"/>
    </row>
    <row r="502" spans="1:10" s="1" customFormat="1" ht="19.75" customHeight="1" x14ac:dyDescent="0.25">
      <c r="A502" s="22"/>
      <c r="B502" s="3" t="s">
        <v>231</v>
      </c>
      <c r="C502" s="4" t="s">
        <v>190</v>
      </c>
      <c r="D502" s="5" t="s">
        <v>191</v>
      </c>
      <c r="E502" s="5" t="s">
        <v>232</v>
      </c>
      <c r="F502" s="23"/>
      <c r="G502" s="4" t="s">
        <v>15</v>
      </c>
      <c r="H502" s="5" t="s">
        <v>16</v>
      </c>
      <c r="I502" s="7">
        <v>85652.77</v>
      </c>
      <c r="J502" s="7"/>
    </row>
    <row r="503" spans="1:10" s="1" customFormat="1" ht="19.75" customHeight="1" x14ac:dyDescent="0.25">
      <c r="A503" s="24"/>
      <c r="B503" s="17" t="s">
        <v>231</v>
      </c>
      <c r="C503" s="18" t="s">
        <v>207</v>
      </c>
      <c r="D503" s="19" t="s">
        <v>208</v>
      </c>
      <c r="E503" s="19" t="s">
        <v>232</v>
      </c>
      <c r="F503" s="25"/>
      <c r="G503" s="18" t="s">
        <v>15</v>
      </c>
      <c r="H503" s="19" t="s">
        <v>16</v>
      </c>
      <c r="I503" s="21">
        <v>25984</v>
      </c>
      <c r="J503" s="21"/>
    </row>
    <row r="504" spans="1:10" s="1" customFormat="1" ht="19.75" customHeight="1" x14ac:dyDescent="0.25">
      <c r="A504" s="22"/>
      <c r="B504" s="3" t="s">
        <v>231</v>
      </c>
      <c r="C504" s="4" t="s">
        <v>340</v>
      </c>
      <c r="D504" s="5" t="s">
        <v>341</v>
      </c>
      <c r="E504" s="5" t="s">
        <v>232</v>
      </c>
      <c r="F504" s="23"/>
      <c r="G504" s="4" t="s">
        <v>15</v>
      </c>
      <c r="H504" s="5" t="s">
        <v>16</v>
      </c>
      <c r="I504" s="7">
        <v>17.989999999999998</v>
      </c>
      <c r="J504" s="7"/>
    </row>
    <row r="505" spans="1:10" s="1" customFormat="1" ht="19.75" customHeight="1" x14ac:dyDescent="0.25">
      <c r="A505" s="8"/>
      <c r="B505" s="8"/>
      <c r="C505" s="9"/>
      <c r="D505" s="9"/>
      <c r="E505" s="10" t="s">
        <v>232</v>
      </c>
      <c r="F505" s="10" t="s">
        <v>347</v>
      </c>
      <c r="G505" s="11" t="s">
        <v>15</v>
      </c>
      <c r="H505" s="10" t="s">
        <v>16</v>
      </c>
      <c r="I505" s="12">
        <v>285600</v>
      </c>
      <c r="J505" s="12"/>
    </row>
    <row r="506" spans="1:10" s="1" customFormat="1" ht="19.75" customHeight="1" x14ac:dyDescent="0.25">
      <c r="A506" s="24"/>
      <c r="B506" s="17" t="s">
        <v>231</v>
      </c>
      <c r="C506" s="18" t="s">
        <v>30</v>
      </c>
      <c r="D506" s="19" t="s">
        <v>31</v>
      </c>
      <c r="E506" s="19" t="s">
        <v>312</v>
      </c>
      <c r="F506" s="20" t="s">
        <v>348</v>
      </c>
      <c r="G506" s="18" t="s">
        <v>44</v>
      </c>
      <c r="H506" s="19" t="s">
        <v>16</v>
      </c>
      <c r="I506" s="21">
        <v>154126.54</v>
      </c>
      <c r="J506" s="21">
        <v>15496.85</v>
      </c>
    </row>
    <row r="507" spans="1:10" s="1" customFormat="1" ht="19.75" customHeight="1" x14ac:dyDescent="0.25">
      <c r="A507" s="22"/>
      <c r="B507" s="3" t="s">
        <v>231</v>
      </c>
      <c r="C507" s="4" t="s">
        <v>236</v>
      </c>
      <c r="D507" s="5" t="s">
        <v>237</v>
      </c>
      <c r="E507" s="5" t="s">
        <v>312</v>
      </c>
      <c r="F507" s="23"/>
      <c r="G507" s="4" t="s">
        <v>44</v>
      </c>
      <c r="H507" s="5" t="s">
        <v>16</v>
      </c>
      <c r="I507" s="7">
        <v>17358.79</v>
      </c>
      <c r="J507" s="7">
        <v>993.86</v>
      </c>
    </row>
    <row r="508" spans="1:10" s="1" customFormat="1" ht="19.75" customHeight="1" x14ac:dyDescent="0.25">
      <c r="A508" s="24"/>
      <c r="B508" s="17" t="s">
        <v>231</v>
      </c>
      <c r="C508" s="18" t="s">
        <v>134</v>
      </c>
      <c r="D508" s="19" t="s">
        <v>135</v>
      </c>
      <c r="E508" s="19" t="s">
        <v>312</v>
      </c>
      <c r="F508" s="25"/>
      <c r="G508" s="18" t="s">
        <v>44</v>
      </c>
      <c r="H508" s="19" t="s">
        <v>16</v>
      </c>
      <c r="I508" s="21">
        <v>4806.87</v>
      </c>
      <c r="J508" s="21">
        <v>514.11</v>
      </c>
    </row>
    <row r="509" spans="1:10" s="1" customFormat="1" ht="19.75" customHeight="1" x14ac:dyDescent="0.25">
      <c r="A509" s="22"/>
      <c r="B509" s="3" t="s">
        <v>231</v>
      </c>
      <c r="C509" s="4" t="s">
        <v>32</v>
      </c>
      <c r="D509" s="5" t="s">
        <v>33</v>
      </c>
      <c r="E509" s="5" t="s">
        <v>312</v>
      </c>
      <c r="F509" s="23"/>
      <c r="G509" s="4" t="s">
        <v>44</v>
      </c>
      <c r="H509" s="5" t="s">
        <v>16</v>
      </c>
      <c r="I509" s="7">
        <v>12933.03</v>
      </c>
      <c r="J509" s="7">
        <v>1224.1099999999999</v>
      </c>
    </row>
    <row r="510" spans="1:10" s="1" customFormat="1" ht="19.75" customHeight="1" x14ac:dyDescent="0.25">
      <c r="A510" s="24"/>
      <c r="B510" s="17" t="s">
        <v>231</v>
      </c>
      <c r="C510" s="18" t="s">
        <v>34</v>
      </c>
      <c r="D510" s="19" t="s">
        <v>35</v>
      </c>
      <c r="E510" s="19" t="s">
        <v>312</v>
      </c>
      <c r="F510" s="25"/>
      <c r="G510" s="18" t="s">
        <v>44</v>
      </c>
      <c r="H510" s="19" t="s">
        <v>16</v>
      </c>
      <c r="I510" s="21">
        <v>140390.01</v>
      </c>
      <c r="J510" s="21">
        <v>13286.51</v>
      </c>
    </row>
    <row r="511" spans="1:10" s="1" customFormat="1" ht="19.75" customHeight="1" x14ac:dyDescent="0.25">
      <c r="A511" s="22"/>
      <c r="B511" s="3" t="s">
        <v>231</v>
      </c>
      <c r="C511" s="4" t="s">
        <v>36</v>
      </c>
      <c r="D511" s="5" t="s">
        <v>37</v>
      </c>
      <c r="E511" s="5" t="s">
        <v>312</v>
      </c>
      <c r="F511" s="23"/>
      <c r="G511" s="4" t="s">
        <v>44</v>
      </c>
      <c r="H511" s="5" t="s">
        <v>16</v>
      </c>
      <c r="I511" s="7">
        <v>28627.73</v>
      </c>
      <c r="J511" s="7">
        <v>2870.55</v>
      </c>
    </row>
    <row r="512" spans="1:10" s="1" customFormat="1" ht="19.75" customHeight="1" x14ac:dyDescent="0.25">
      <c r="A512" s="24"/>
      <c r="B512" s="17" t="s">
        <v>231</v>
      </c>
      <c r="C512" s="18" t="s">
        <v>38</v>
      </c>
      <c r="D512" s="19" t="s">
        <v>39</v>
      </c>
      <c r="E512" s="19" t="s">
        <v>312</v>
      </c>
      <c r="F512" s="25"/>
      <c r="G512" s="18" t="s">
        <v>44</v>
      </c>
      <c r="H512" s="19" t="s">
        <v>16</v>
      </c>
      <c r="I512" s="21">
        <v>43.93</v>
      </c>
      <c r="J512" s="21">
        <v>4</v>
      </c>
    </row>
    <row r="513" spans="1:10" s="1" customFormat="1" ht="19.75" customHeight="1" x14ac:dyDescent="0.25">
      <c r="A513" s="22"/>
      <c r="B513" s="3" t="s">
        <v>231</v>
      </c>
      <c r="C513" s="4" t="s">
        <v>244</v>
      </c>
      <c r="D513" s="5" t="s">
        <v>245</v>
      </c>
      <c r="E513" s="5" t="s">
        <v>312</v>
      </c>
      <c r="F513" s="23"/>
      <c r="G513" s="4" t="s">
        <v>44</v>
      </c>
      <c r="H513" s="5" t="s">
        <v>16</v>
      </c>
      <c r="I513" s="7">
        <v>28.16</v>
      </c>
      <c r="J513" s="7"/>
    </row>
    <row r="514" spans="1:10" s="1" customFormat="1" ht="19.75" customHeight="1" x14ac:dyDescent="0.25">
      <c r="A514" s="24"/>
      <c r="B514" s="17" t="s">
        <v>231</v>
      </c>
      <c r="C514" s="18" t="s">
        <v>250</v>
      </c>
      <c r="D514" s="19" t="s">
        <v>251</v>
      </c>
      <c r="E514" s="19" t="s">
        <v>312</v>
      </c>
      <c r="F514" s="25"/>
      <c r="G514" s="18" t="s">
        <v>44</v>
      </c>
      <c r="H514" s="19" t="s">
        <v>16</v>
      </c>
      <c r="I514" s="21">
        <v>17.66</v>
      </c>
      <c r="J514" s="21"/>
    </row>
    <row r="515" spans="1:10" s="1" customFormat="1" ht="19.75" customHeight="1" x14ac:dyDescent="0.25">
      <c r="A515" s="22"/>
      <c r="B515" s="3" t="s">
        <v>231</v>
      </c>
      <c r="C515" s="4" t="s">
        <v>55</v>
      </c>
      <c r="D515" s="5" t="s">
        <v>56</v>
      </c>
      <c r="E515" s="5" t="s">
        <v>312</v>
      </c>
      <c r="F515" s="23"/>
      <c r="G515" s="4" t="s">
        <v>44</v>
      </c>
      <c r="H515" s="5" t="s">
        <v>16</v>
      </c>
      <c r="I515" s="7">
        <v>10949.46</v>
      </c>
      <c r="J515" s="7">
        <v>3200.66</v>
      </c>
    </row>
    <row r="516" spans="1:10" s="1" customFormat="1" ht="19.75" customHeight="1" x14ac:dyDescent="0.25">
      <c r="A516" s="24"/>
      <c r="B516" s="17" t="s">
        <v>231</v>
      </c>
      <c r="C516" s="18" t="s">
        <v>220</v>
      </c>
      <c r="D516" s="19" t="s">
        <v>221</v>
      </c>
      <c r="E516" s="19" t="s">
        <v>312</v>
      </c>
      <c r="F516" s="25"/>
      <c r="G516" s="18" t="s">
        <v>44</v>
      </c>
      <c r="H516" s="19" t="s">
        <v>16</v>
      </c>
      <c r="I516" s="21">
        <v>21120.9</v>
      </c>
      <c r="J516" s="21">
        <v>110.55</v>
      </c>
    </row>
    <row r="517" spans="1:10" s="1" customFormat="1" ht="19.75" customHeight="1" x14ac:dyDescent="0.25">
      <c r="A517" s="22"/>
      <c r="B517" s="3" t="s">
        <v>231</v>
      </c>
      <c r="C517" s="4" t="s">
        <v>268</v>
      </c>
      <c r="D517" s="5" t="s">
        <v>269</v>
      </c>
      <c r="E517" s="5" t="s">
        <v>312</v>
      </c>
      <c r="F517" s="23"/>
      <c r="G517" s="4" t="s">
        <v>44</v>
      </c>
      <c r="H517" s="5" t="s">
        <v>16</v>
      </c>
      <c r="I517" s="7">
        <v>6956.61</v>
      </c>
      <c r="J517" s="7"/>
    </row>
    <row r="518" spans="1:10" s="1" customFormat="1" ht="19.75" customHeight="1" x14ac:dyDescent="0.25">
      <c r="A518" s="24"/>
      <c r="B518" s="17" t="s">
        <v>231</v>
      </c>
      <c r="C518" s="18" t="s">
        <v>81</v>
      </c>
      <c r="D518" s="19" t="s">
        <v>82</v>
      </c>
      <c r="E518" s="19" t="s">
        <v>312</v>
      </c>
      <c r="F518" s="25"/>
      <c r="G518" s="18" t="s">
        <v>44</v>
      </c>
      <c r="H518" s="19" t="s">
        <v>16</v>
      </c>
      <c r="I518" s="21">
        <v>14.92</v>
      </c>
      <c r="J518" s="21"/>
    </row>
    <row r="519" spans="1:10" s="1" customFormat="1" ht="19.75" customHeight="1" x14ac:dyDescent="0.25">
      <c r="A519" s="22"/>
      <c r="B519" s="3" t="s">
        <v>231</v>
      </c>
      <c r="C519" s="4" t="s">
        <v>278</v>
      </c>
      <c r="D519" s="5" t="s">
        <v>279</v>
      </c>
      <c r="E519" s="5" t="s">
        <v>312</v>
      </c>
      <c r="F519" s="23"/>
      <c r="G519" s="4" t="s">
        <v>44</v>
      </c>
      <c r="H519" s="5" t="s">
        <v>16</v>
      </c>
      <c r="I519" s="7">
        <v>2315.0100000000002</v>
      </c>
      <c r="J519" s="7"/>
    </row>
    <row r="520" spans="1:10" s="1" customFormat="1" ht="19.75" customHeight="1" x14ac:dyDescent="0.25">
      <c r="A520" s="24"/>
      <c r="B520" s="17" t="s">
        <v>231</v>
      </c>
      <c r="C520" s="18" t="s">
        <v>282</v>
      </c>
      <c r="D520" s="19" t="s">
        <v>283</v>
      </c>
      <c r="E520" s="19" t="s">
        <v>312</v>
      </c>
      <c r="F520" s="25"/>
      <c r="G520" s="18" t="s">
        <v>44</v>
      </c>
      <c r="H520" s="19" t="s">
        <v>16</v>
      </c>
      <c r="I520" s="21">
        <v>339.86</v>
      </c>
      <c r="J520" s="21"/>
    </row>
    <row r="521" spans="1:10" s="1" customFormat="1" ht="19.75" customHeight="1" x14ac:dyDescent="0.25">
      <c r="A521" s="22"/>
      <c r="B521" s="3" t="s">
        <v>231</v>
      </c>
      <c r="C521" s="4" t="s">
        <v>284</v>
      </c>
      <c r="D521" s="5" t="s">
        <v>285</v>
      </c>
      <c r="E521" s="5" t="s">
        <v>312</v>
      </c>
      <c r="F521" s="23"/>
      <c r="G521" s="4" t="s">
        <v>44</v>
      </c>
      <c r="H521" s="5" t="s">
        <v>16</v>
      </c>
      <c r="I521" s="7">
        <v>17303.25</v>
      </c>
      <c r="J521" s="7">
        <v>56.14</v>
      </c>
    </row>
    <row r="522" spans="1:10" s="1" customFormat="1" ht="19.75" customHeight="1" x14ac:dyDescent="0.25">
      <c r="A522" s="24"/>
      <c r="B522" s="17" t="s">
        <v>231</v>
      </c>
      <c r="C522" s="18" t="s">
        <v>190</v>
      </c>
      <c r="D522" s="19" t="s">
        <v>191</v>
      </c>
      <c r="E522" s="19" t="s">
        <v>312</v>
      </c>
      <c r="F522" s="25"/>
      <c r="G522" s="18" t="s">
        <v>44</v>
      </c>
      <c r="H522" s="19" t="s">
        <v>16</v>
      </c>
      <c r="I522" s="21">
        <v>63554.77</v>
      </c>
      <c r="J522" s="21"/>
    </row>
    <row r="523" spans="1:10" s="1" customFormat="1" ht="19.75" customHeight="1" x14ac:dyDescent="0.25">
      <c r="A523" s="22"/>
      <c r="B523" s="3" t="s">
        <v>231</v>
      </c>
      <c r="C523" s="4" t="s">
        <v>290</v>
      </c>
      <c r="D523" s="5" t="s">
        <v>291</v>
      </c>
      <c r="E523" s="5" t="s">
        <v>312</v>
      </c>
      <c r="F523" s="23"/>
      <c r="G523" s="4" t="s">
        <v>44</v>
      </c>
      <c r="H523" s="5" t="s">
        <v>16</v>
      </c>
      <c r="I523" s="7">
        <v>754.9</v>
      </c>
      <c r="J523" s="7"/>
    </row>
    <row r="524" spans="1:10" s="1" customFormat="1" ht="19.75" customHeight="1" x14ac:dyDescent="0.25">
      <c r="A524" s="24"/>
      <c r="B524" s="17" t="s">
        <v>231</v>
      </c>
      <c r="C524" s="18" t="s">
        <v>292</v>
      </c>
      <c r="D524" s="19" t="s">
        <v>293</v>
      </c>
      <c r="E524" s="19" t="s">
        <v>312</v>
      </c>
      <c r="F524" s="25"/>
      <c r="G524" s="18" t="s">
        <v>44</v>
      </c>
      <c r="H524" s="19" t="s">
        <v>16</v>
      </c>
      <c r="I524" s="21">
        <v>5808.62</v>
      </c>
      <c r="J524" s="21"/>
    </row>
    <row r="525" spans="1:10" s="1" customFormat="1" ht="19.75" customHeight="1" x14ac:dyDescent="0.25">
      <c r="A525" s="22"/>
      <c r="B525" s="3" t="s">
        <v>231</v>
      </c>
      <c r="C525" s="4" t="s">
        <v>340</v>
      </c>
      <c r="D525" s="5" t="s">
        <v>341</v>
      </c>
      <c r="E525" s="5" t="s">
        <v>312</v>
      </c>
      <c r="F525" s="23"/>
      <c r="G525" s="4" t="s">
        <v>44</v>
      </c>
      <c r="H525" s="5" t="s">
        <v>16</v>
      </c>
      <c r="I525" s="7">
        <v>13.73</v>
      </c>
      <c r="J525" s="7"/>
    </row>
    <row r="526" spans="1:10" s="1" customFormat="1" ht="19.75" customHeight="1" x14ac:dyDescent="0.25">
      <c r="A526" s="24"/>
      <c r="B526" s="17" t="s">
        <v>231</v>
      </c>
      <c r="C526" s="18" t="s">
        <v>300</v>
      </c>
      <c r="D526" s="19" t="s">
        <v>301</v>
      </c>
      <c r="E526" s="19" t="s">
        <v>312</v>
      </c>
      <c r="F526" s="25"/>
      <c r="G526" s="18" t="s">
        <v>44</v>
      </c>
      <c r="H526" s="19" t="s">
        <v>16</v>
      </c>
      <c r="I526" s="21">
        <v>103700</v>
      </c>
      <c r="J526" s="21"/>
    </row>
    <row r="527" spans="1:10" s="1" customFormat="1" ht="19.75" customHeight="1" x14ac:dyDescent="0.25">
      <c r="A527" s="22"/>
      <c r="B527" s="3" t="s">
        <v>231</v>
      </c>
      <c r="C527" s="4" t="s">
        <v>310</v>
      </c>
      <c r="D527" s="5" t="s">
        <v>311</v>
      </c>
      <c r="E527" s="5" t="s">
        <v>312</v>
      </c>
      <c r="F527" s="23"/>
      <c r="G527" s="4" t="s">
        <v>44</v>
      </c>
      <c r="H527" s="5" t="s">
        <v>16</v>
      </c>
      <c r="I527" s="7">
        <v>74627.69</v>
      </c>
      <c r="J527" s="7"/>
    </row>
    <row r="528" spans="1:10" s="1" customFormat="1" ht="19.75" customHeight="1" x14ac:dyDescent="0.25">
      <c r="A528" s="8"/>
      <c r="B528" s="8"/>
      <c r="C528" s="9"/>
      <c r="D528" s="9"/>
      <c r="E528" s="10" t="s">
        <v>312</v>
      </c>
      <c r="F528" s="10" t="s">
        <v>348</v>
      </c>
      <c r="G528" s="11" t="s">
        <v>44</v>
      </c>
      <c r="H528" s="10" t="s">
        <v>16</v>
      </c>
      <c r="I528" s="12">
        <v>665792.43999999994</v>
      </c>
      <c r="J528" s="12">
        <v>37757.339999999997</v>
      </c>
    </row>
    <row r="529" spans="1:10" s="1" customFormat="1" ht="19.75" customHeight="1" x14ac:dyDescent="0.25">
      <c r="A529" s="24"/>
      <c r="B529" s="17" t="s">
        <v>231</v>
      </c>
      <c r="C529" s="18" t="s">
        <v>30</v>
      </c>
      <c r="D529" s="19" t="s">
        <v>31</v>
      </c>
      <c r="E529" s="19" t="s">
        <v>232</v>
      </c>
      <c r="F529" s="20" t="s">
        <v>349</v>
      </c>
      <c r="G529" s="18" t="s">
        <v>15</v>
      </c>
      <c r="H529" s="19" t="s">
        <v>16</v>
      </c>
      <c r="I529" s="21">
        <v>298458.55</v>
      </c>
      <c r="J529" s="21"/>
    </row>
    <row r="530" spans="1:10" s="1" customFormat="1" ht="19.75" customHeight="1" x14ac:dyDescent="0.25">
      <c r="A530" s="22"/>
      <c r="B530" s="3" t="s">
        <v>231</v>
      </c>
      <c r="C530" s="4" t="s">
        <v>236</v>
      </c>
      <c r="D530" s="5" t="s">
        <v>237</v>
      </c>
      <c r="E530" s="5" t="s">
        <v>232</v>
      </c>
      <c r="F530" s="23"/>
      <c r="G530" s="4" t="s">
        <v>15</v>
      </c>
      <c r="H530" s="5" t="s">
        <v>16</v>
      </c>
      <c r="I530" s="7">
        <v>76373.42</v>
      </c>
      <c r="J530" s="7"/>
    </row>
    <row r="531" spans="1:10" s="1" customFormat="1" ht="19.75" customHeight="1" x14ac:dyDescent="0.25">
      <c r="A531" s="24"/>
      <c r="B531" s="17" t="s">
        <v>231</v>
      </c>
      <c r="C531" s="18" t="s">
        <v>134</v>
      </c>
      <c r="D531" s="19" t="s">
        <v>135</v>
      </c>
      <c r="E531" s="19" t="s">
        <v>232</v>
      </c>
      <c r="F531" s="25"/>
      <c r="G531" s="18" t="s">
        <v>15</v>
      </c>
      <c r="H531" s="19" t="s">
        <v>16</v>
      </c>
      <c r="I531" s="21">
        <v>20530.39</v>
      </c>
      <c r="J531" s="21"/>
    </row>
    <row r="532" spans="1:10" s="1" customFormat="1" ht="19.75" customHeight="1" x14ac:dyDescent="0.25">
      <c r="A532" s="22"/>
      <c r="B532" s="3" t="s">
        <v>231</v>
      </c>
      <c r="C532" s="4" t="s">
        <v>32</v>
      </c>
      <c r="D532" s="5" t="s">
        <v>33</v>
      </c>
      <c r="E532" s="5" t="s">
        <v>232</v>
      </c>
      <c r="F532" s="23"/>
      <c r="G532" s="4" t="s">
        <v>15</v>
      </c>
      <c r="H532" s="5" t="s">
        <v>16</v>
      </c>
      <c r="I532" s="7">
        <v>29489.57</v>
      </c>
      <c r="J532" s="7"/>
    </row>
    <row r="533" spans="1:10" s="1" customFormat="1" ht="19.75" customHeight="1" x14ac:dyDescent="0.25">
      <c r="A533" s="24"/>
      <c r="B533" s="17" t="s">
        <v>231</v>
      </c>
      <c r="C533" s="18" t="s">
        <v>34</v>
      </c>
      <c r="D533" s="19" t="s">
        <v>35</v>
      </c>
      <c r="E533" s="19" t="s">
        <v>232</v>
      </c>
      <c r="F533" s="25"/>
      <c r="G533" s="18" t="s">
        <v>15</v>
      </c>
      <c r="H533" s="19" t="s">
        <v>16</v>
      </c>
      <c r="I533" s="21">
        <v>317531.93</v>
      </c>
      <c r="J533" s="21"/>
    </row>
    <row r="534" spans="1:10" s="1" customFormat="1" ht="19.75" customHeight="1" x14ac:dyDescent="0.25">
      <c r="A534" s="22"/>
      <c r="B534" s="3" t="s">
        <v>231</v>
      </c>
      <c r="C534" s="4" t="s">
        <v>36</v>
      </c>
      <c r="D534" s="5" t="s">
        <v>37</v>
      </c>
      <c r="E534" s="5" t="s">
        <v>232</v>
      </c>
      <c r="F534" s="23"/>
      <c r="G534" s="4" t="s">
        <v>15</v>
      </c>
      <c r="H534" s="5" t="s">
        <v>16</v>
      </c>
      <c r="I534" s="7">
        <v>57574.79</v>
      </c>
      <c r="J534" s="7"/>
    </row>
    <row r="535" spans="1:10" s="1" customFormat="1" ht="19.75" customHeight="1" x14ac:dyDescent="0.25">
      <c r="A535" s="24"/>
      <c r="B535" s="17" t="s">
        <v>231</v>
      </c>
      <c r="C535" s="18" t="s">
        <v>38</v>
      </c>
      <c r="D535" s="19" t="s">
        <v>39</v>
      </c>
      <c r="E535" s="19" t="s">
        <v>232</v>
      </c>
      <c r="F535" s="25"/>
      <c r="G535" s="18" t="s">
        <v>15</v>
      </c>
      <c r="H535" s="19" t="s">
        <v>16</v>
      </c>
      <c r="I535" s="21">
        <v>76.44</v>
      </c>
      <c r="J535" s="21"/>
    </row>
    <row r="536" spans="1:10" s="1" customFormat="1" ht="19.75" customHeight="1" x14ac:dyDescent="0.25">
      <c r="A536" s="22"/>
      <c r="B536" s="3" t="s">
        <v>231</v>
      </c>
      <c r="C536" s="4" t="s">
        <v>244</v>
      </c>
      <c r="D536" s="5" t="s">
        <v>245</v>
      </c>
      <c r="E536" s="5" t="s">
        <v>232</v>
      </c>
      <c r="F536" s="23"/>
      <c r="G536" s="4" t="s">
        <v>15</v>
      </c>
      <c r="H536" s="5" t="s">
        <v>16</v>
      </c>
      <c r="I536" s="7">
        <v>64</v>
      </c>
      <c r="J536" s="7"/>
    </row>
    <row r="537" spans="1:10" s="1" customFormat="1" ht="19.75" customHeight="1" x14ac:dyDescent="0.25">
      <c r="A537" s="24"/>
      <c r="B537" s="17" t="s">
        <v>231</v>
      </c>
      <c r="C537" s="18" t="s">
        <v>250</v>
      </c>
      <c r="D537" s="19" t="s">
        <v>251</v>
      </c>
      <c r="E537" s="19" t="s">
        <v>232</v>
      </c>
      <c r="F537" s="25"/>
      <c r="G537" s="18" t="s">
        <v>15</v>
      </c>
      <c r="H537" s="19" t="s">
        <v>16</v>
      </c>
      <c r="I537" s="21">
        <v>10.74</v>
      </c>
      <c r="J537" s="21"/>
    </row>
    <row r="538" spans="1:10" s="1" customFormat="1" ht="19.75" customHeight="1" x14ac:dyDescent="0.25">
      <c r="A538" s="22"/>
      <c r="B538" s="3" t="s">
        <v>231</v>
      </c>
      <c r="C538" s="4" t="s">
        <v>55</v>
      </c>
      <c r="D538" s="5" t="s">
        <v>56</v>
      </c>
      <c r="E538" s="5" t="s">
        <v>232</v>
      </c>
      <c r="F538" s="23"/>
      <c r="G538" s="4" t="s">
        <v>15</v>
      </c>
      <c r="H538" s="5" t="s">
        <v>16</v>
      </c>
      <c r="I538" s="7">
        <v>3620.65</v>
      </c>
      <c r="J538" s="7"/>
    </row>
    <row r="539" spans="1:10" s="1" customFormat="1" ht="19.75" customHeight="1" x14ac:dyDescent="0.25">
      <c r="A539" s="24"/>
      <c r="B539" s="17" t="s">
        <v>231</v>
      </c>
      <c r="C539" s="18" t="s">
        <v>268</v>
      </c>
      <c r="D539" s="19" t="s">
        <v>269</v>
      </c>
      <c r="E539" s="19" t="s">
        <v>232</v>
      </c>
      <c r="F539" s="25"/>
      <c r="G539" s="18" t="s">
        <v>15</v>
      </c>
      <c r="H539" s="19" t="s">
        <v>16</v>
      </c>
      <c r="I539" s="21">
        <v>41962.18</v>
      </c>
      <c r="J539" s="21"/>
    </row>
    <row r="540" spans="1:10" s="1" customFormat="1" ht="19.75" customHeight="1" x14ac:dyDescent="0.25">
      <c r="A540" s="22"/>
      <c r="B540" s="3" t="s">
        <v>231</v>
      </c>
      <c r="C540" s="4" t="s">
        <v>182</v>
      </c>
      <c r="D540" s="5" t="s">
        <v>183</v>
      </c>
      <c r="E540" s="5" t="s">
        <v>232</v>
      </c>
      <c r="F540" s="23"/>
      <c r="G540" s="4" t="s">
        <v>15</v>
      </c>
      <c r="H540" s="5" t="s">
        <v>16</v>
      </c>
      <c r="I540" s="7">
        <v>8387.2099999999991</v>
      </c>
      <c r="J540" s="7"/>
    </row>
    <row r="541" spans="1:10" s="1" customFormat="1" ht="19.75" customHeight="1" x14ac:dyDescent="0.25">
      <c r="A541" s="24"/>
      <c r="B541" s="17" t="s">
        <v>231</v>
      </c>
      <c r="C541" s="18" t="s">
        <v>284</v>
      </c>
      <c r="D541" s="19" t="s">
        <v>285</v>
      </c>
      <c r="E541" s="19" t="s">
        <v>232</v>
      </c>
      <c r="F541" s="25"/>
      <c r="G541" s="18" t="s">
        <v>15</v>
      </c>
      <c r="H541" s="19" t="s">
        <v>16</v>
      </c>
      <c r="I541" s="21">
        <v>831.65</v>
      </c>
      <c r="J541" s="21"/>
    </row>
    <row r="542" spans="1:10" s="1" customFormat="1" ht="19.75" customHeight="1" x14ac:dyDescent="0.25">
      <c r="A542" s="22"/>
      <c r="B542" s="3" t="s">
        <v>231</v>
      </c>
      <c r="C542" s="4" t="s">
        <v>190</v>
      </c>
      <c r="D542" s="5" t="s">
        <v>191</v>
      </c>
      <c r="E542" s="5" t="s">
        <v>232</v>
      </c>
      <c r="F542" s="23"/>
      <c r="G542" s="4" t="s">
        <v>15</v>
      </c>
      <c r="H542" s="5" t="s">
        <v>16</v>
      </c>
      <c r="I542" s="7">
        <v>374404.94</v>
      </c>
      <c r="J542" s="7"/>
    </row>
    <row r="543" spans="1:10" s="1" customFormat="1" ht="19.75" customHeight="1" x14ac:dyDescent="0.25">
      <c r="A543" s="24"/>
      <c r="B543" s="17" t="s">
        <v>231</v>
      </c>
      <c r="C543" s="18" t="s">
        <v>207</v>
      </c>
      <c r="D543" s="19" t="s">
        <v>208</v>
      </c>
      <c r="E543" s="19" t="s">
        <v>232</v>
      </c>
      <c r="F543" s="25"/>
      <c r="G543" s="18" t="s">
        <v>15</v>
      </c>
      <c r="H543" s="19" t="s">
        <v>16</v>
      </c>
      <c r="I543" s="21">
        <v>269973.03000000003</v>
      </c>
      <c r="J543" s="21"/>
    </row>
    <row r="544" spans="1:10" s="1" customFormat="1" ht="19.75" customHeight="1" x14ac:dyDescent="0.25">
      <c r="A544" s="22"/>
      <c r="B544" s="3" t="s">
        <v>231</v>
      </c>
      <c r="C544" s="4" t="s">
        <v>340</v>
      </c>
      <c r="D544" s="5" t="s">
        <v>341</v>
      </c>
      <c r="E544" s="5" t="s">
        <v>232</v>
      </c>
      <c r="F544" s="23"/>
      <c r="G544" s="4" t="s">
        <v>15</v>
      </c>
      <c r="H544" s="5" t="s">
        <v>16</v>
      </c>
      <c r="I544" s="7">
        <v>110.51</v>
      </c>
      <c r="J544" s="7"/>
    </row>
    <row r="545" spans="1:10" s="1" customFormat="1" ht="19.75" customHeight="1" x14ac:dyDescent="0.25">
      <c r="A545" s="8"/>
      <c r="B545" s="8"/>
      <c r="C545" s="9"/>
      <c r="D545" s="9"/>
      <c r="E545" s="10" t="s">
        <v>232</v>
      </c>
      <c r="F545" s="10" t="s">
        <v>349</v>
      </c>
      <c r="G545" s="11" t="s">
        <v>15</v>
      </c>
      <c r="H545" s="10" t="s">
        <v>16</v>
      </c>
      <c r="I545" s="12">
        <v>1499400</v>
      </c>
      <c r="J545" s="12"/>
    </row>
    <row r="546" spans="1:10" s="1" customFormat="1" ht="19.75" customHeight="1" x14ac:dyDescent="0.25">
      <c r="A546" s="24"/>
      <c r="B546" s="17" t="s">
        <v>231</v>
      </c>
      <c r="C546" s="18" t="s">
        <v>30</v>
      </c>
      <c r="D546" s="19" t="s">
        <v>31</v>
      </c>
      <c r="E546" s="19" t="s">
        <v>312</v>
      </c>
      <c r="F546" s="20" t="s">
        <v>350</v>
      </c>
      <c r="G546" s="18" t="s">
        <v>44</v>
      </c>
      <c r="H546" s="19" t="s">
        <v>16</v>
      </c>
      <c r="I546" s="21">
        <v>719931.71</v>
      </c>
      <c r="J546" s="21">
        <v>81358.990000000005</v>
      </c>
    </row>
    <row r="547" spans="1:10" s="1" customFormat="1" ht="19.75" customHeight="1" x14ac:dyDescent="0.25">
      <c r="A547" s="22"/>
      <c r="B547" s="3" t="s">
        <v>231</v>
      </c>
      <c r="C547" s="4" t="s">
        <v>236</v>
      </c>
      <c r="D547" s="5" t="s">
        <v>237</v>
      </c>
      <c r="E547" s="5" t="s">
        <v>312</v>
      </c>
      <c r="F547" s="23"/>
      <c r="G547" s="4" t="s">
        <v>44</v>
      </c>
      <c r="H547" s="5" t="s">
        <v>16</v>
      </c>
      <c r="I547" s="7">
        <v>93376.49</v>
      </c>
      <c r="J547" s="7">
        <v>5217.7</v>
      </c>
    </row>
    <row r="548" spans="1:10" s="1" customFormat="1" ht="19.75" customHeight="1" x14ac:dyDescent="0.25">
      <c r="A548" s="24"/>
      <c r="B548" s="17" t="s">
        <v>231</v>
      </c>
      <c r="C548" s="18" t="s">
        <v>134</v>
      </c>
      <c r="D548" s="19" t="s">
        <v>135</v>
      </c>
      <c r="E548" s="19" t="s">
        <v>312</v>
      </c>
      <c r="F548" s="25"/>
      <c r="G548" s="18" t="s">
        <v>44</v>
      </c>
      <c r="H548" s="19" t="s">
        <v>16</v>
      </c>
      <c r="I548" s="21">
        <v>26887.01</v>
      </c>
      <c r="J548" s="21">
        <v>2699.09</v>
      </c>
    </row>
    <row r="549" spans="1:10" s="1" customFormat="1" ht="19.75" customHeight="1" x14ac:dyDescent="0.25">
      <c r="A549" s="22"/>
      <c r="B549" s="3" t="s">
        <v>231</v>
      </c>
      <c r="C549" s="4" t="s">
        <v>32</v>
      </c>
      <c r="D549" s="5" t="s">
        <v>33</v>
      </c>
      <c r="E549" s="5" t="s">
        <v>312</v>
      </c>
      <c r="F549" s="23"/>
      <c r="G549" s="4" t="s">
        <v>44</v>
      </c>
      <c r="H549" s="5" t="s">
        <v>16</v>
      </c>
      <c r="I549" s="7">
        <v>61611.34</v>
      </c>
      <c r="J549" s="7">
        <v>6425.94</v>
      </c>
    </row>
    <row r="550" spans="1:10" s="1" customFormat="1" ht="19.75" customHeight="1" x14ac:dyDescent="0.25">
      <c r="A550" s="24"/>
      <c r="B550" s="17" t="s">
        <v>231</v>
      </c>
      <c r="C550" s="18" t="s">
        <v>34</v>
      </c>
      <c r="D550" s="19" t="s">
        <v>35</v>
      </c>
      <c r="E550" s="19" t="s">
        <v>312</v>
      </c>
      <c r="F550" s="25"/>
      <c r="G550" s="18" t="s">
        <v>44</v>
      </c>
      <c r="H550" s="19" t="s">
        <v>16</v>
      </c>
      <c r="I550" s="21">
        <v>663945.35</v>
      </c>
      <c r="J550" s="21">
        <v>69754.679999999993</v>
      </c>
    </row>
    <row r="551" spans="1:10" s="1" customFormat="1" ht="19.75" customHeight="1" x14ac:dyDescent="0.25">
      <c r="A551" s="22"/>
      <c r="B551" s="3" t="s">
        <v>231</v>
      </c>
      <c r="C551" s="4" t="s">
        <v>36</v>
      </c>
      <c r="D551" s="5" t="s">
        <v>37</v>
      </c>
      <c r="E551" s="5" t="s">
        <v>312</v>
      </c>
      <c r="F551" s="23"/>
      <c r="G551" s="4" t="s">
        <v>44</v>
      </c>
      <c r="H551" s="5" t="s">
        <v>16</v>
      </c>
      <c r="I551" s="7">
        <v>148159.4</v>
      </c>
      <c r="J551" s="7">
        <v>15042.51</v>
      </c>
    </row>
    <row r="552" spans="1:10" s="1" customFormat="1" ht="19.75" customHeight="1" x14ac:dyDescent="0.25">
      <c r="A552" s="24"/>
      <c r="B552" s="17" t="s">
        <v>231</v>
      </c>
      <c r="C552" s="18" t="s">
        <v>38</v>
      </c>
      <c r="D552" s="19" t="s">
        <v>39</v>
      </c>
      <c r="E552" s="19" t="s">
        <v>312</v>
      </c>
      <c r="F552" s="25"/>
      <c r="G552" s="18" t="s">
        <v>44</v>
      </c>
      <c r="H552" s="19" t="s">
        <v>16</v>
      </c>
      <c r="I552" s="21">
        <v>226.95</v>
      </c>
      <c r="J552" s="21">
        <v>21</v>
      </c>
    </row>
    <row r="553" spans="1:10" s="1" customFormat="1" ht="19.75" customHeight="1" x14ac:dyDescent="0.25">
      <c r="A553" s="22"/>
      <c r="B553" s="3" t="s">
        <v>231</v>
      </c>
      <c r="C553" s="4" t="s">
        <v>244</v>
      </c>
      <c r="D553" s="5" t="s">
        <v>245</v>
      </c>
      <c r="E553" s="5" t="s">
        <v>312</v>
      </c>
      <c r="F553" s="23"/>
      <c r="G553" s="4" t="s">
        <v>44</v>
      </c>
      <c r="H553" s="5" t="s">
        <v>16</v>
      </c>
      <c r="I553" s="7">
        <v>147.84</v>
      </c>
      <c r="J553" s="7"/>
    </row>
    <row r="554" spans="1:10" s="1" customFormat="1" ht="19.75" customHeight="1" x14ac:dyDescent="0.25">
      <c r="A554" s="24"/>
      <c r="B554" s="17" t="s">
        <v>231</v>
      </c>
      <c r="C554" s="18" t="s">
        <v>250</v>
      </c>
      <c r="D554" s="19" t="s">
        <v>251</v>
      </c>
      <c r="E554" s="19" t="s">
        <v>312</v>
      </c>
      <c r="F554" s="25"/>
      <c r="G554" s="18" t="s">
        <v>44</v>
      </c>
      <c r="H554" s="19" t="s">
        <v>16</v>
      </c>
      <c r="I554" s="21">
        <v>92.72</v>
      </c>
      <c r="J554" s="21"/>
    </row>
    <row r="555" spans="1:10" s="1" customFormat="1" ht="19.75" customHeight="1" x14ac:dyDescent="0.25">
      <c r="A555" s="22"/>
      <c r="B555" s="3" t="s">
        <v>231</v>
      </c>
      <c r="C555" s="4" t="s">
        <v>55</v>
      </c>
      <c r="D555" s="5" t="s">
        <v>56</v>
      </c>
      <c r="E555" s="5" t="s">
        <v>312</v>
      </c>
      <c r="F555" s="23"/>
      <c r="G555" s="4" t="s">
        <v>44</v>
      </c>
      <c r="H555" s="5" t="s">
        <v>16</v>
      </c>
      <c r="I555" s="7">
        <v>77563.7</v>
      </c>
      <c r="J555" s="7">
        <v>15440.83</v>
      </c>
    </row>
    <row r="556" spans="1:10" s="1" customFormat="1" ht="19.75" customHeight="1" x14ac:dyDescent="0.25">
      <c r="A556" s="24"/>
      <c r="B556" s="17" t="s">
        <v>231</v>
      </c>
      <c r="C556" s="18" t="s">
        <v>220</v>
      </c>
      <c r="D556" s="19" t="s">
        <v>221</v>
      </c>
      <c r="E556" s="19" t="s">
        <v>312</v>
      </c>
      <c r="F556" s="25"/>
      <c r="G556" s="18" t="s">
        <v>44</v>
      </c>
      <c r="H556" s="19" t="s">
        <v>16</v>
      </c>
      <c r="I556" s="21">
        <v>111476.94</v>
      </c>
      <c r="J556" s="21">
        <v>679.09</v>
      </c>
    </row>
    <row r="557" spans="1:10" s="1" customFormat="1" ht="19.75" customHeight="1" x14ac:dyDescent="0.25">
      <c r="A557" s="22"/>
      <c r="B557" s="3" t="s">
        <v>231</v>
      </c>
      <c r="C557" s="4" t="s">
        <v>268</v>
      </c>
      <c r="D557" s="5" t="s">
        <v>269</v>
      </c>
      <c r="E557" s="5" t="s">
        <v>312</v>
      </c>
      <c r="F557" s="23"/>
      <c r="G557" s="4" t="s">
        <v>44</v>
      </c>
      <c r="H557" s="5" t="s">
        <v>16</v>
      </c>
      <c r="I557" s="7">
        <v>47443.39</v>
      </c>
      <c r="J557" s="7"/>
    </row>
    <row r="558" spans="1:10" s="1" customFormat="1" ht="19.75" customHeight="1" x14ac:dyDescent="0.25">
      <c r="A558" s="24"/>
      <c r="B558" s="17" t="s">
        <v>231</v>
      </c>
      <c r="C558" s="18" t="s">
        <v>61</v>
      </c>
      <c r="D558" s="19" t="s">
        <v>62</v>
      </c>
      <c r="E558" s="19" t="s">
        <v>312</v>
      </c>
      <c r="F558" s="25"/>
      <c r="G558" s="18" t="s">
        <v>44</v>
      </c>
      <c r="H558" s="19" t="s">
        <v>16</v>
      </c>
      <c r="I558" s="21">
        <v>3765.47</v>
      </c>
      <c r="J558" s="21"/>
    </row>
    <row r="559" spans="1:10" s="1" customFormat="1" ht="19.75" customHeight="1" x14ac:dyDescent="0.25">
      <c r="A559" s="22"/>
      <c r="B559" s="3" t="s">
        <v>231</v>
      </c>
      <c r="C559" s="4" t="s">
        <v>63</v>
      </c>
      <c r="D559" s="5" t="s">
        <v>64</v>
      </c>
      <c r="E559" s="5" t="s">
        <v>312</v>
      </c>
      <c r="F559" s="23"/>
      <c r="G559" s="4" t="s">
        <v>44</v>
      </c>
      <c r="H559" s="5" t="s">
        <v>16</v>
      </c>
      <c r="I559" s="7">
        <v>24.98</v>
      </c>
      <c r="J559" s="7"/>
    </row>
    <row r="560" spans="1:10" s="1" customFormat="1" ht="19.75" customHeight="1" x14ac:dyDescent="0.25">
      <c r="A560" s="24"/>
      <c r="B560" s="17" t="s">
        <v>231</v>
      </c>
      <c r="C560" s="18" t="s">
        <v>81</v>
      </c>
      <c r="D560" s="19" t="s">
        <v>82</v>
      </c>
      <c r="E560" s="19" t="s">
        <v>312</v>
      </c>
      <c r="F560" s="25"/>
      <c r="G560" s="18" t="s">
        <v>44</v>
      </c>
      <c r="H560" s="19" t="s">
        <v>16</v>
      </c>
      <c r="I560" s="21">
        <v>78.36</v>
      </c>
      <c r="J560" s="21"/>
    </row>
    <row r="561" spans="1:10" s="1" customFormat="1" ht="19.75" customHeight="1" x14ac:dyDescent="0.25">
      <c r="A561" s="22"/>
      <c r="B561" s="3" t="s">
        <v>231</v>
      </c>
      <c r="C561" s="4" t="s">
        <v>278</v>
      </c>
      <c r="D561" s="5" t="s">
        <v>279</v>
      </c>
      <c r="E561" s="5" t="s">
        <v>312</v>
      </c>
      <c r="F561" s="23"/>
      <c r="G561" s="4" t="s">
        <v>44</v>
      </c>
      <c r="H561" s="5" t="s">
        <v>16</v>
      </c>
      <c r="I561" s="7">
        <v>14220.77</v>
      </c>
      <c r="J561" s="7"/>
    </row>
    <row r="562" spans="1:10" s="1" customFormat="1" ht="19.75" customHeight="1" x14ac:dyDescent="0.25">
      <c r="A562" s="24"/>
      <c r="B562" s="17" t="s">
        <v>231</v>
      </c>
      <c r="C562" s="18" t="s">
        <v>284</v>
      </c>
      <c r="D562" s="19" t="s">
        <v>285</v>
      </c>
      <c r="E562" s="19" t="s">
        <v>312</v>
      </c>
      <c r="F562" s="25"/>
      <c r="G562" s="18" t="s">
        <v>44</v>
      </c>
      <c r="H562" s="19" t="s">
        <v>16</v>
      </c>
      <c r="I562" s="21">
        <v>76043.789999999994</v>
      </c>
      <c r="J562" s="21">
        <v>344.87</v>
      </c>
    </row>
    <row r="563" spans="1:10" s="1" customFormat="1" ht="19.75" customHeight="1" x14ac:dyDescent="0.25">
      <c r="A563" s="22"/>
      <c r="B563" s="3" t="s">
        <v>231</v>
      </c>
      <c r="C563" s="4" t="s">
        <v>190</v>
      </c>
      <c r="D563" s="5" t="s">
        <v>191</v>
      </c>
      <c r="E563" s="5" t="s">
        <v>312</v>
      </c>
      <c r="F563" s="23"/>
      <c r="G563" s="4" t="s">
        <v>44</v>
      </c>
      <c r="H563" s="5" t="s">
        <v>16</v>
      </c>
      <c r="I563" s="7">
        <v>428218.6</v>
      </c>
      <c r="J563" s="7"/>
    </row>
    <row r="564" spans="1:10" s="1" customFormat="1" ht="19.75" customHeight="1" x14ac:dyDescent="0.25">
      <c r="A564" s="24"/>
      <c r="B564" s="17" t="s">
        <v>231</v>
      </c>
      <c r="C564" s="18" t="s">
        <v>292</v>
      </c>
      <c r="D564" s="19" t="s">
        <v>293</v>
      </c>
      <c r="E564" s="19" t="s">
        <v>312</v>
      </c>
      <c r="F564" s="25"/>
      <c r="G564" s="18" t="s">
        <v>44</v>
      </c>
      <c r="H564" s="19" t="s">
        <v>16</v>
      </c>
      <c r="I564" s="21">
        <v>208.58</v>
      </c>
      <c r="J564" s="21"/>
    </row>
    <row r="565" spans="1:10" s="1" customFormat="1" ht="19.75" customHeight="1" x14ac:dyDescent="0.25">
      <c r="A565" s="22"/>
      <c r="B565" s="3" t="s">
        <v>231</v>
      </c>
      <c r="C565" s="4" t="s">
        <v>310</v>
      </c>
      <c r="D565" s="5" t="s">
        <v>311</v>
      </c>
      <c r="E565" s="5" t="s">
        <v>312</v>
      </c>
      <c r="F565" s="23"/>
      <c r="G565" s="4" t="s">
        <v>44</v>
      </c>
      <c r="H565" s="5" t="s">
        <v>16</v>
      </c>
      <c r="I565" s="7">
        <v>97449.9</v>
      </c>
      <c r="J565" s="7"/>
    </row>
    <row r="566" spans="1:10" s="1" customFormat="1" ht="19.75" customHeight="1" x14ac:dyDescent="0.25">
      <c r="A566" s="8"/>
      <c r="B566" s="8"/>
      <c r="C566" s="9"/>
      <c r="D566" s="9"/>
      <c r="E566" s="10" t="s">
        <v>312</v>
      </c>
      <c r="F566" s="10" t="s">
        <v>350</v>
      </c>
      <c r="G566" s="11" t="s">
        <v>44</v>
      </c>
      <c r="H566" s="10" t="s">
        <v>16</v>
      </c>
      <c r="I566" s="12">
        <v>2570873.29</v>
      </c>
      <c r="J566" s="12">
        <v>196984.7</v>
      </c>
    </row>
    <row r="567" spans="1:10" s="1" customFormat="1" ht="19.75" customHeight="1" x14ac:dyDescent="0.25">
      <c r="A567" s="24"/>
      <c r="B567" s="17" t="s">
        <v>231</v>
      </c>
      <c r="C567" s="18" t="s">
        <v>351</v>
      </c>
      <c r="D567" s="19" t="s">
        <v>352</v>
      </c>
      <c r="E567" s="19" t="s">
        <v>353</v>
      </c>
      <c r="F567" s="20" t="s">
        <v>354</v>
      </c>
      <c r="G567" s="18" t="s">
        <v>15</v>
      </c>
      <c r="H567" s="19" t="s">
        <v>16</v>
      </c>
      <c r="I567" s="21">
        <v>229097875</v>
      </c>
      <c r="J567" s="21"/>
    </row>
    <row r="568" spans="1:10" s="1" customFormat="1" ht="19.75" customHeight="1" x14ac:dyDescent="0.25">
      <c r="A568" s="8"/>
      <c r="B568" s="8"/>
      <c r="C568" s="9"/>
      <c r="D568" s="9"/>
      <c r="E568" s="10" t="s">
        <v>353</v>
      </c>
      <c r="F568" s="10" t="s">
        <v>354</v>
      </c>
      <c r="G568" s="11" t="s">
        <v>15</v>
      </c>
      <c r="H568" s="10" t="s">
        <v>16</v>
      </c>
      <c r="I568" s="12">
        <v>229097875</v>
      </c>
      <c r="J568" s="12"/>
    </row>
    <row r="569" spans="1:10" s="1" customFormat="1" ht="19.75" customHeight="1" x14ac:dyDescent="0.25">
      <c r="A569" s="22"/>
      <c r="B569" s="3" t="s">
        <v>231</v>
      </c>
      <c r="C569" s="4" t="s">
        <v>351</v>
      </c>
      <c r="D569" s="5" t="s">
        <v>352</v>
      </c>
      <c r="E569" s="5" t="s">
        <v>355</v>
      </c>
      <c r="F569" s="6" t="s">
        <v>356</v>
      </c>
      <c r="G569" s="4" t="s">
        <v>15</v>
      </c>
      <c r="H569" s="5" t="s">
        <v>16</v>
      </c>
      <c r="I569" s="7">
        <v>473901665</v>
      </c>
      <c r="J569" s="7">
        <v>1187115</v>
      </c>
    </row>
    <row r="570" spans="1:10" s="1" customFormat="1" ht="19.75" customHeight="1" x14ac:dyDescent="0.25">
      <c r="A570" s="8"/>
      <c r="B570" s="8"/>
      <c r="C570" s="9"/>
      <c r="D570" s="9"/>
      <c r="E570" s="10" t="s">
        <v>355</v>
      </c>
      <c r="F570" s="10" t="s">
        <v>356</v>
      </c>
      <c r="G570" s="11" t="s">
        <v>15</v>
      </c>
      <c r="H570" s="10" t="s">
        <v>16</v>
      </c>
      <c r="I570" s="12">
        <v>473901665</v>
      </c>
      <c r="J570" s="12">
        <v>1187115</v>
      </c>
    </row>
    <row r="571" spans="1:10" s="1" customFormat="1" ht="19.75" customHeight="1" x14ac:dyDescent="0.25">
      <c r="A571" s="24"/>
      <c r="B571" s="17" t="s">
        <v>231</v>
      </c>
      <c r="C571" s="18" t="s">
        <v>351</v>
      </c>
      <c r="D571" s="19" t="s">
        <v>352</v>
      </c>
      <c r="E571" s="19" t="s">
        <v>355</v>
      </c>
      <c r="F571" s="20" t="s">
        <v>357</v>
      </c>
      <c r="G571" s="18" t="s">
        <v>15</v>
      </c>
      <c r="H571" s="19" t="s">
        <v>16</v>
      </c>
      <c r="I571" s="21">
        <v>17726576</v>
      </c>
      <c r="J571" s="21">
        <v>8948</v>
      </c>
    </row>
    <row r="572" spans="1:10" s="1" customFormat="1" ht="19.75" customHeight="1" x14ac:dyDescent="0.25">
      <c r="A572" s="8"/>
      <c r="B572" s="8"/>
      <c r="C572" s="9"/>
      <c r="D572" s="9"/>
      <c r="E572" s="10" t="s">
        <v>355</v>
      </c>
      <c r="F572" s="10" t="s">
        <v>357</v>
      </c>
      <c r="G572" s="11" t="s">
        <v>15</v>
      </c>
      <c r="H572" s="10" t="s">
        <v>16</v>
      </c>
      <c r="I572" s="12">
        <v>17726576</v>
      </c>
      <c r="J572" s="12">
        <v>8948</v>
      </c>
    </row>
    <row r="573" spans="1:10" s="1" customFormat="1" ht="19.75" customHeight="1" x14ac:dyDescent="0.25">
      <c r="A573" s="22"/>
      <c r="B573" s="3" t="s">
        <v>231</v>
      </c>
      <c r="C573" s="4" t="s">
        <v>351</v>
      </c>
      <c r="D573" s="5" t="s">
        <v>352</v>
      </c>
      <c r="E573" s="5" t="s">
        <v>355</v>
      </c>
      <c r="F573" s="6" t="s">
        <v>358</v>
      </c>
      <c r="G573" s="4" t="s">
        <v>15</v>
      </c>
      <c r="H573" s="5" t="s">
        <v>16</v>
      </c>
      <c r="I573" s="7">
        <v>962219171</v>
      </c>
      <c r="J573" s="7">
        <v>9089392</v>
      </c>
    </row>
    <row r="574" spans="1:10" s="1" customFormat="1" ht="19.75" customHeight="1" x14ac:dyDescent="0.25">
      <c r="A574" s="8"/>
      <c r="B574" s="8"/>
      <c r="C574" s="9"/>
      <c r="D574" s="9"/>
      <c r="E574" s="10" t="s">
        <v>355</v>
      </c>
      <c r="F574" s="10" t="s">
        <v>358</v>
      </c>
      <c r="G574" s="11" t="s">
        <v>15</v>
      </c>
      <c r="H574" s="10" t="s">
        <v>16</v>
      </c>
      <c r="I574" s="12">
        <v>962219171</v>
      </c>
      <c r="J574" s="12">
        <v>9089392</v>
      </c>
    </row>
    <row r="575" spans="1:10" s="1" customFormat="1" ht="19.75" customHeight="1" x14ac:dyDescent="0.25">
      <c r="A575" s="24"/>
      <c r="B575" s="17" t="s">
        <v>231</v>
      </c>
      <c r="C575" s="18" t="s">
        <v>351</v>
      </c>
      <c r="D575" s="19" t="s">
        <v>352</v>
      </c>
      <c r="E575" s="19" t="s">
        <v>355</v>
      </c>
      <c r="F575" s="20" t="s">
        <v>359</v>
      </c>
      <c r="G575" s="18" t="s">
        <v>15</v>
      </c>
      <c r="H575" s="19" t="s">
        <v>16</v>
      </c>
      <c r="I575" s="21">
        <v>439324154</v>
      </c>
      <c r="J575" s="21">
        <v>3665625</v>
      </c>
    </row>
    <row r="576" spans="1:10" s="1" customFormat="1" ht="19.75" customHeight="1" x14ac:dyDescent="0.25">
      <c r="A576" s="8"/>
      <c r="B576" s="8"/>
      <c r="C576" s="9"/>
      <c r="D576" s="9"/>
      <c r="E576" s="10" t="s">
        <v>355</v>
      </c>
      <c r="F576" s="10" t="s">
        <v>359</v>
      </c>
      <c r="G576" s="11" t="s">
        <v>15</v>
      </c>
      <c r="H576" s="10" t="s">
        <v>16</v>
      </c>
      <c r="I576" s="12">
        <v>439324154</v>
      </c>
      <c r="J576" s="12">
        <v>3665625</v>
      </c>
    </row>
    <row r="577" spans="1:10" s="1" customFormat="1" ht="19.75" customHeight="1" x14ac:dyDescent="0.25">
      <c r="A577" s="22"/>
      <c r="B577" s="3" t="s">
        <v>231</v>
      </c>
      <c r="C577" s="4" t="s">
        <v>351</v>
      </c>
      <c r="D577" s="5" t="s">
        <v>352</v>
      </c>
      <c r="E577" s="5" t="s">
        <v>13</v>
      </c>
      <c r="F577" s="6" t="s">
        <v>13</v>
      </c>
      <c r="G577" s="4" t="s">
        <v>15</v>
      </c>
      <c r="H577" s="5" t="s">
        <v>16</v>
      </c>
      <c r="I577" s="7">
        <v>76365825</v>
      </c>
      <c r="J577" s="7"/>
    </row>
    <row r="578" spans="1:10" s="1" customFormat="1" ht="19.75" customHeight="1" x14ac:dyDescent="0.25">
      <c r="A578" s="8"/>
      <c r="B578" s="8"/>
      <c r="C578" s="9"/>
      <c r="D578" s="9"/>
      <c r="E578" s="10" t="s">
        <v>13</v>
      </c>
      <c r="F578" s="10" t="s">
        <v>13</v>
      </c>
      <c r="G578" s="11" t="s">
        <v>15</v>
      </c>
      <c r="H578" s="10" t="s">
        <v>16</v>
      </c>
      <c r="I578" s="12">
        <v>76365825</v>
      </c>
      <c r="J578" s="12"/>
    </row>
    <row r="579" spans="1:10" s="1" customFormat="1" ht="19.75" customHeight="1" x14ac:dyDescent="0.25">
      <c r="A579" s="24"/>
      <c r="B579" s="17" t="s">
        <v>231</v>
      </c>
      <c r="C579" s="18" t="s">
        <v>351</v>
      </c>
      <c r="D579" s="19" t="s">
        <v>352</v>
      </c>
      <c r="E579" s="19" t="s">
        <v>13</v>
      </c>
      <c r="F579" s="20" t="s">
        <v>360</v>
      </c>
      <c r="G579" s="18" t="s">
        <v>15</v>
      </c>
      <c r="H579" s="19" t="s">
        <v>16</v>
      </c>
      <c r="I579" s="21">
        <v>203470548.78999999</v>
      </c>
      <c r="J579" s="21"/>
    </row>
    <row r="580" spans="1:10" s="1" customFormat="1" ht="19.75" customHeight="1" x14ac:dyDescent="0.25">
      <c r="A580" s="8"/>
      <c r="B580" s="8"/>
      <c r="C580" s="9"/>
      <c r="D580" s="9"/>
      <c r="E580" s="10" t="s">
        <v>13</v>
      </c>
      <c r="F580" s="10" t="s">
        <v>360</v>
      </c>
      <c r="G580" s="11" t="s">
        <v>15</v>
      </c>
      <c r="H580" s="10" t="s">
        <v>16</v>
      </c>
      <c r="I580" s="12">
        <v>203470548.78999999</v>
      </c>
      <c r="J580" s="12"/>
    </row>
    <row r="581" spans="1:10" s="1" customFormat="1" ht="19.75" customHeight="1" x14ac:dyDescent="0.25">
      <c r="A581" s="22"/>
      <c r="B581" s="3" t="s">
        <v>231</v>
      </c>
      <c r="C581" s="4" t="s">
        <v>351</v>
      </c>
      <c r="D581" s="5" t="s">
        <v>352</v>
      </c>
      <c r="E581" s="5" t="s">
        <v>13</v>
      </c>
      <c r="F581" s="6" t="s">
        <v>361</v>
      </c>
      <c r="G581" s="4" t="s">
        <v>15</v>
      </c>
      <c r="H581" s="5" t="s">
        <v>16</v>
      </c>
      <c r="I581" s="7">
        <v>23997200</v>
      </c>
      <c r="J581" s="7"/>
    </row>
    <row r="582" spans="1:10" s="1" customFormat="1" ht="19.75" customHeight="1" x14ac:dyDescent="0.25">
      <c r="A582" s="8"/>
      <c r="B582" s="8"/>
      <c r="C582" s="9"/>
      <c r="D582" s="9"/>
      <c r="E582" s="10" t="s">
        <v>13</v>
      </c>
      <c r="F582" s="10" t="s">
        <v>361</v>
      </c>
      <c r="G582" s="11" t="s">
        <v>15</v>
      </c>
      <c r="H582" s="10" t="s">
        <v>16</v>
      </c>
      <c r="I582" s="12">
        <v>23997200</v>
      </c>
      <c r="J582" s="12"/>
    </row>
    <row r="583" spans="1:10" s="1" customFormat="1" ht="19.75" customHeight="1" x14ac:dyDescent="0.25">
      <c r="A583" s="24"/>
      <c r="B583" s="17" t="s">
        <v>231</v>
      </c>
      <c r="C583" s="18" t="s">
        <v>244</v>
      </c>
      <c r="D583" s="19" t="s">
        <v>245</v>
      </c>
      <c r="E583" s="19" t="s">
        <v>13</v>
      </c>
      <c r="F583" s="20" t="s">
        <v>362</v>
      </c>
      <c r="G583" s="18" t="s">
        <v>15</v>
      </c>
      <c r="H583" s="19" t="s">
        <v>16</v>
      </c>
      <c r="I583" s="21">
        <v>640</v>
      </c>
      <c r="J583" s="21"/>
    </row>
    <row r="584" spans="1:10" s="1" customFormat="1" ht="19.75" customHeight="1" x14ac:dyDescent="0.25">
      <c r="A584" s="22"/>
      <c r="B584" s="3" t="s">
        <v>231</v>
      </c>
      <c r="C584" s="4" t="s">
        <v>318</v>
      </c>
      <c r="D584" s="5" t="s">
        <v>319</v>
      </c>
      <c r="E584" s="5" t="s">
        <v>13</v>
      </c>
      <c r="F584" s="23"/>
      <c r="G584" s="4" t="s">
        <v>15</v>
      </c>
      <c r="H584" s="5" t="s">
        <v>16</v>
      </c>
      <c r="I584" s="7">
        <v>383934.02</v>
      </c>
      <c r="J584" s="7">
        <v>3075.84</v>
      </c>
    </row>
    <row r="585" spans="1:10" s="1" customFormat="1" ht="19.75" customHeight="1" x14ac:dyDescent="0.25">
      <c r="A585" s="24"/>
      <c r="B585" s="17" t="s">
        <v>231</v>
      </c>
      <c r="C585" s="18" t="s">
        <v>320</v>
      </c>
      <c r="D585" s="19" t="s">
        <v>321</v>
      </c>
      <c r="E585" s="19" t="s">
        <v>13</v>
      </c>
      <c r="F585" s="25"/>
      <c r="G585" s="18" t="s">
        <v>15</v>
      </c>
      <c r="H585" s="19" t="s">
        <v>16</v>
      </c>
      <c r="I585" s="21">
        <v>6824.48</v>
      </c>
      <c r="J585" s="21"/>
    </row>
    <row r="586" spans="1:10" s="1" customFormat="1" ht="19.75" customHeight="1" x14ac:dyDescent="0.25">
      <c r="A586" s="22"/>
      <c r="B586" s="3" t="s">
        <v>231</v>
      </c>
      <c r="C586" s="4" t="s">
        <v>55</v>
      </c>
      <c r="D586" s="5" t="s">
        <v>56</v>
      </c>
      <c r="E586" s="5" t="s">
        <v>13</v>
      </c>
      <c r="F586" s="23"/>
      <c r="G586" s="4" t="s">
        <v>15</v>
      </c>
      <c r="H586" s="5" t="s">
        <v>16</v>
      </c>
      <c r="I586" s="7">
        <v>58244.69</v>
      </c>
      <c r="J586" s="7"/>
    </row>
    <row r="587" spans="1:10" s="1" customFormat="1" ht="19.75" customHeight="1" x14ac:dyDescent="0.25">
      <c r="A587" s="24"/>
      <c r="B587" s="17" t="s">
        <v>231</v>
      </c>
      <c r="C587" s="18" t="s">
        <v>258</v>
      </c>
      <c r="D587" s="19" t="s">
        <v>259</v>
      </c>
      <c r="E587" s="19" t="s">
        <v>13</v>
      </c>
      <c r="F587" s="25"/>
      <c r="G587" s="18" t="s">
        <v>15</v>
      </c>
      <c r="H587" s="19" t="s">
        <v>16</v>
      </c>
      <c r="I587" s="21">
        <v>607.87</v>
      </c>
      <c r="J587" s="21"/>
    </row>
    <row r="588" spans="1:10" s="1" customFormat="1" ht="19.75" customHeight="1" x14ac:dyDescent="0.25">
      <c r="A588" s="22"/>
      <c r="B588" s="3" t="s">
        <v>231</v>
      </c>
      <c r="C588" s="4" t="s">
        <v>220</v>
      </c>
      <c r="D588" s="5" t="s">
        <v>221</v>
      </c>
      <c r="E588" s="5" t="s">
        <v>13</v>
      </c>
      <c r="F588" s="23"/>
      <c r="G588" s="4" t="s">
        <v>15</v>
      </c>
      <c r="H588" s="5" t="s">
        <v>16</v>
      </c>
      <c r="I588" s="7">
        <v>69888</v>
      </c>
      <c r="J588" s="7"/>
    </row>
    <row r="589" spans="1:10" s="1" customFormat="1" ht="19.75" customHeight="1" x14ac:dyDescent="0.25">
      <c r="A589" s="24"/>
      <c r="B589" s="17" t="s">
        <v>231</v>
      </c>
      <c r="C589" s="18" t="s">
        <v>152</v>
      </c>
      <c r="D589" s="19" t="s">
        <v>153</v>
      </c>
      <c r="E589" s="19" t="s">
        <v>13</v>
      </c>
      <c r="F589" s="25"/>
      <c r="G589" s="18" t="s">
        <v>15</v>
      </c>
      <c r="H589" s="19" t="s">
        <v>16</v>
      </c>
      <c r="I589" s="21">
        <v>925</v>
      </c>
      <c r="J589" s="21"/>
    </row>
    <row r="590" spans="1:10" s="1" customFormat="1" ht="19.75" customHeight="1" x14ac:dyDescent="0.25">
      <c r="A590" s="22"/>
      <c r="B590" s="3" t="s">
        <v>231</v>
      </c>
      <c r="C590" s="4" t="s">
        <v>266</v>
      </c>
      <c r="D590" s="5" t="s">
        <v>267</v>
      </c>
      <c r="E590" s="5" t="s">
        <v>13</v>
      </c>
      <c r="F590" s="23"/>
      <c r="G590" s="4" t="s">
        <v>15</v>
      </c>
      <c r="H590" s="5" t="s">
        <v>16</v>
      </c>
      <c r="I590" s="7">
        <v>4812.2700000000004</v>
      </c>
      <c r="J590" s="7"/>
    </row>
    <row r="591" spans="1:10" s="1" customFormat="1" ht="19.75" customHeight="1" x14ac:dyDescent="0.25">
      <c r="A591" s="24"/>
      <c r="B591" s="17" t="s">
        <v>231</v>
      </c>
      <c r="C591" s="18" t="s">
        <v>154</v>
      </c>
      <c r="D591" s="19" t="s">
        <v>155</v>
      </c>
      <c r="E591" s="19" t="s">
        <v>13</v>
      </c>
      <c r="F591" s="25"/>
      <c r="G591" s="18" t="s">
        <v>15</v>
      </c>
      <c r="H591" s="19" t="s">
        <v>16</v>
      </c>
      <c r="I591" s="21">
        <v>225.73</v>
      </c>
      <c r="J591" s="21"/>
    </row>
    <row r="592" spans="1:10" s="1" customFormat="1" ht="19.75" customHeight="1" x14ac:dyDescent="0.25">
      <c r="A592" s="22"/>
      <c r="B592" s="3" t="s">
        <v>231</v>
      </c>
      <c r="C592" s="4" t="s">
        <v>94</v>
      </c>
      <c r="D592" s="5" t="s">
        <v>95</v>
      </c>
      <c r="E592" s="5" t="s">
        <v>13</v>
      </c>
      <c r="F592" s="23"/>
      <c r="G592" s="4" t="s">
        <v>15</v>
      </c>
      <c r="H592" s="5" t="s">
        <v>16</v>
      </c>
      <c r="I592" s="7">
        <v>8.5500000000000007</v>
      </c>
      <c r="J592" s="7"/>
    </row>
    <row r="593" spans="1:10" s="1" customFormat="1" ht="19.75" customHeight="1" x14ac:dyDescent="0.25">
      <c r="A593" s="24"/>
      <c r="B593" s="17" t="s">
        <v>231</v>
      </c>
      <c r="C593" s="18" t="s">
        <v>324</v>
      </c>
      <c r="D593" s="19" t="s">
        <v>325</v>
      </c>
      <c r="E593" s="19" t="s">
        <v>13</v>
      </c>
      <c r="F593" s="25"/>
      <c r="G593" s="18" t="s">
        <v>15</v>
      </c>
      <c r="H593" s="19" t="s">
        <v>16</v>
      </c>
      <c r="I593" s="21">
        <v>7676.5</v>
      </c>
      <c r="J593" s="21"/>
    </row>
    <row r="594" spans="1:10" s="1" customFormat="1" ht="19.75" customHeight="1" x14ac:dyDescent="0.25">
      <c r="A594" s="22"/>
      <c r="B594" s="3" t="s">
        <v>231</v>
      </c>
      <c r="C594" s="4" t="s">
        <v>162</v>
      </c>
      <c r="D594" s="5" t="s">
        <v>163</v>
      </c>
      <c r="E594" s="5" t="s">
        <v>13</v>
      </c>
      <c r="F594" s="23"/>
      <c r="G594" s="4" t="s">
        <v>15</v>
      </c>
      <c r="H594" s="5" t="s">
        <v>16</v>
      </c>
      <c r="I594" s="7">
        <v>186.9</v>
      </c>
      <c r="J594" s="7"/>
    </row>
    <row r="595" spans="1:10" s="1" customFormat="1" ht="19.75" customHeight="1" x14ac:dyDescent="0.25">
      <c r="A595" s="24"/>
      <c r="B595" s="17" t="s">
        <v>231</v>
      </c>
      <c r="C595" s="18" t="s">
        <v>326</v>
      </c>
      <c r="D595" s="19" t="s">
        <v>327</v>
      </c>
      <c r="E595" s="19" t="s">
        <v>13</v>
      </c>
      <c r="F595" s="25"/>
      <c r="G595" s="18" t="s">
        <v>15</v>
      </c>
      <c r="H595" s="19" t="s">
        <v>16</v>
      </c>
      <c r="I595" s="21">
        <v>16039.56</v>
      </c>
      <c r="J595" s="21"/>
    </row>
    <row r="596" spans="1:10" s="1" customFormat="1" ht="19.75" customHeight="1" x14ac:dyDescent="0.25">
      <c r="A596" s="22"/>
      <c r="B596" s="3" t="s">
        <v>231</v>
      </c>
      <c r="C596" s="4" t="s">
        <v>11</v>
      </c>
      <c r="D596" s="5" t="s">
        <v>12</v>
      </c>
      <c r="E596" s="5" t="s">
        <v>13</v>
      </c>
      <c r="F596" s="23"/>
      <c r="G596" s="4" t="s">
        <v>15</v>
      </c>
      <c r="H596" s="5" t="s">
        <v>16</v>
      </c>
      <c r="I596" s="7">
        <v>1332251.98</v>
      </c>
      <c r="J596" s="7"/>
    </row>
    <row r="597" spans="1:10" s="1" customFormat="1" ht="19.75" customHeight="1" x14ac:dyDescent="0.25">
      <c r="A597" s="24"/>
      <c r="B597" s="17" t="s">
        <v>231</v>
      </c>
      <c r="C597" s="18" t="s">
        <v>61</v>
      </c>
      <c r="D597" s="19" t="s">
        <v>62</v>
      </c>
      <c r="E597" s="19" t="s">
        <v>13</v>
      </c>
      <c r="F597" s="25"/>
      <c r="G597" s="18" t="s">
        <v>15</v>
      </c>
      <c r="H597" s="19" t="s">
        <v>16</v>
      </c>
      <c r="I597" s="21">
        <v>23404.69</v>
      </c>
      <c r="J597" s="21"/>
    </row>
    <row r="598" spans="1:10" s="1" customFormat="1" ht="19.75" customHeight="1" x14ac:dyDescent="0.25">
      <c r="A598" s="22"/>
      <c r="B598" s="3" t="s">
        <v>231</v>
      </c>
      <c r="C598" s="4" t="s">
        <v>63</v>
      </c>
      <c r="D598" s="5" t="s">
        <v>64</v>
      </c>
      <c r="E598" s="5" t="s">
        <v>13</v>
      </c>
      <c r="F598" s="23"/>
      <c r="G598" s="4" t="s">
        <v>15</v>
      </c>
      <c r="H598" s="5" t="s">
        <v>16</v>
      </c>
      <c r="I598" s="7">
        <v>21010.75</v>
      </c>
      <c r="J598" s="7"/>
    </row>
    <row r="599" spans="1:10" s="1" customFormat="1" ht="19.75" customHeight="1" x14ac:dyDescent="0.25">
      <c r="A599" s="24"/>
      <c r="B599" s="17" t="s">
        <v>231</v>
      </c>
      <c r="C599" s="18" t="s">
        <v>270</v>
      </c>
      <c r="D599" s="19" t="s">
        <v>271</v>
      </c>
      <c r="E599" s="19" t="s">
        <v>13</v>
      </c>
      <c r="F599" s="25"/>
      <c r="G599" s="18" t="s">
        <v>15</v>
      </c>
      <c r="H599" s="19" t="s">
        <v>16</v>
      </c>
      <c r="I599" s="21">
        <v>642.30999999999995</v>
      </c>
      <c r="J599" s="21"/>
    </row>
    <row r="600" spans="1:10" s="1" customFormat="1" ht="19.75" customHeight="1" x14ac:dyDescent="0.25">
      <c r="A600" s="22"/>
      <c r="B600" s="3" t="s">
        <v>231</v>
      </c>
      <c r="C600" s="4" t="s">
        <v>174</v>
      </c>
      <c r="D600" s="5" t="s">
        <v>175</v>
      </c>
      <c r="E600" s="5" t="s">
        <v>13</v>
      </c>
      <c r="F600" s="23"/>
      <c r="G600" s="4" t="s">
        <v>15</v>
      </c>
      <c r="H600" s="5" t="s">
        <v>16</v>
      </c>
      <c r="I600" s="7">
        <v>325.98</v>
      </c>
      <c r="J600" s="7"/>
    </row>
    <row r="601" spans="1:10" s="1" customFormat="1" ht="19.75" customHeight="1" x14ac:dyDescent="0.25">
      <c r="A601" s="24"/>
      <c r="B601" s="17" t="s">
        <v>231</v>
      </c>
      <c r="C601" s="18" t="s">
        <v>75</v>
      </c>
      <c r="D601" s="19" t="s">
        <v>76</v>
      </c>
      <c r="E601" s="19" t="s">
        <v>13</v>
      </c>
      <c r="F601" s="25"/>
      <c r="G601" s="18" t="s">
        <v>15</v>
      </c>
      <c r="H601" s="19" t="s">
        <v>16</v>
      </c>
      <c r="I601" s="21">
        <v>87891.1</v>
      </c>
      <c r="J601" s="21"/>
    </row>
    <row r="602" spans="1:10" s="1" customFormat="1" ht="19.75" customHeight="1" x14ac:dyDescent="0.25">
      <c r="A602" s="22"/>
      <c r="B602" s="3" t="s">
        <v>231</v>
      </c>
      <c r="C602" s="4" t="s">
        <v>207</v>
      </c>
      <c r="D602" s="5" t="s">
        <v>208</v>
      </c>
      <c r="E602" s="5" t="s">
        <v>13</v>
      </c>
      <c r="F602" s="23"/>
      <c r="G602" s="4" t="s">
        <v>15</v>
      </c>
      <c r="H602" s="5" t="s">
        <v>16</v>
      </c>
      <c r="I602" s="7">
        <v>97410.25</v>
      </c>
      <c r="J602" s="7"/>
    </row>
    <row r="603" spans="1:10" s="1" customFormat="1" ht="19.75" customHeight="1" x14ac:dyDescent="0.25">
      <c r="A603" s="24"/>
      <c r="B603" s="17" t="s">
        <v>231</v>
      </c>
      <c r="C603" s="18" t="s">
        <v>104</v>
      </c>
      <c r="D603" s="19" t="s">
        <v>105</v>
      </c>
      <c r="E603" s="19" t="s">
        <v>13</v>
      </c>
      <c r="F603" s="25"/>
      <c r="G603" s="18" t="s">
        <v>15</v>
      </c>
      <c r="H603" s="19" t="s">
        <v>16</v>
      </c>
      <c r="I603" s="21">
        <v>881.56</v>
      </c>
      <c r="J603" s="21">
        <v>159.16</v>
      </c>
    </row>
    <row r="604" spans="1:10" s="1" customFormat="1" ht="19.75" customHeight="1" x14ac:dyDescent="0.25">
      <c r="A604" s="22"/>
      <c r="B604" s="3" t="s">
        <v>231</v>
      </c>
      <c r="C604" s="4" t="s">
        <v>89</v>
      </c>
      <c r="D604" s="5" t="s">
        <v>90</v>
      </c>
      <c r="E604" s="5" t="s">
        <v>13</v>
      </c>
      <c r="F604" s="23"/>
      <c r="G604" s="4" t="s">
        <v>15</v>
      </c>
      <c r="H604" s="5" t="s">
        <v>16</v>
      </c>
      <c r="I604" s="7">
        <v>8398</v>
      </c>
      <c r="J604" s="7"/>
    </row>
    <row r="605" spans="1:10" s="1" customFormat="1" ht="19.75" customHeight="1" x14ac:dyDescent="0.25">
      <c r="A605" s="8"/>
      <c r="B605" s="8"/>
      <c r="C605" s="9"/>
      <c r="D605" s="9"/>
      <c r="E605" s="10" t="s">
        <v>13</v>
      </c>
      <c r="F605" s="10" t="s">
        <v>362</v>
      </c>
      <c r="G605" s="11" t="s">
        <v>15</v>
      </c>
      <c r="H605" s="10" t="s">
        <v>16</v>
      </c>
      <c r="I605" s="12">
        <v>2122230.19</v>
      </c>
      <c r="J605" s="12">
        <v>3235</v>
      </c>
    </row>
    <row r="606" spans="1:10" s="1" customFormat="1" ht="19.75" customHeight="1" x14ac:dyDescent="0.25">
      <c r="A606" s="24"/>
      <c r="B606" s="17" t="s">
        <v>231</v>
      </c>
      <c r="C606" s="18" t="s">
        <v>1070</v>
      </c>
      <c r="D606" s="19" t="s">
        <v>1071</v>
      </c>
      <c r="E606" s="19" t="s">
        <v>1072</v>
      </c>
      <c r="F606" s="20" t="s">
        <v>1072</v>
      </c>
      <c r="G606" s="18" t="s">
        <v>44</v>
      </c>
      <c r="H606" s="19" t="s">
        <v>16</v>
      </c>
      <c r="I606" s="21">
        <v>505731673.91000003</v>
      </c>
      <c r="J606" s="21"/>
    </row>
    <row r="607" spans="1:10" s="1" customFormat="1" ht="19.75" customHeight="1" x14ac:dyDescent="0.25">
      <c r="A607" s="8"/>
      <c r="B607" s="8"/>
      <c r="C607" s="9"/>
      <c r="D607" s="9"/>
      <c r="E607" s="10" t="s">
        <v>1072</v>
      </c>
      <c r="F607" s="10" t="s">
        <v>1072</v>
      </c>
      <c r="G607" s="11" t="s">
        <v>44</v>
      </c>
      <c r="H607" s="10" t="s">
        <v>16</v>
      </c>
      <c r="I607" s="12">
        <v>505731673.91000003</v>
      </c>
      <c r="J607" s="12"/>
    </row>
    <row r="608" spans="1:10" s="1" customFormat="1" ht="19.75" customHeight="1" x14ac:dyDescent="0.25">
      <c r="A608" s="13" t="s">
        <v>230</v>
      </c>
      <c r="B608" s="14"/>
      <c r="C608" s="9"/>
      <c r="D608" s="9"/>
      <c r="E608" s="9"/>
      <c r="F608" s="9"/>
      <c r="G608" s="9"/>
      <c r="H608" s="10" t="s">
        <v>363</v>
      </c>
      <c r="I608" s="12">
        <v>2963216192.2399998</v>
      </c>
      <c r="J608" s="12">
        <v>14192847.59</v>
      </c>
    </row>
    <row r="609" spans="1:10" s="1" customFormat="1" ht="11.15" customHeight="1" x14ac:dyDescent="0.25">
      <c r="A609" s="15"/>
      <c r="B609" s="16"/>
      <c r="C609" s="15"/>
      <c r="D609" s="16"/>
      <c r="E609" s="15"/>
      <c r="F609" s="15"/>
      <c r="G609" s="15"/>
      <c r="H609" s="15"/>
      <c r="I609" s="15"/>
      <c r="J609" s="15"/>
    </row>
    <row r="610" spans="1:10" s="1" customFormat="1" ht="19.75" customHeight="1" x14ac:dyDescent="0.25">
      <c r="A610" s="3" t="s">
        <v>364</v>
      </c>
      <c r="B610" s="3" t="s">
        <v>365</v>
      </c>
      <c r="C610" s="4" t="s">
        <v>134</v>
      </c>
      <c r="D610" s="5" t="s">
        <v>135</v>
      </c>
      <c r="E610" s="5" t="s">
        <v>13</v>
      </c>
      <c r="F610" s="6" t="s">
        <v>13</v>
      </c>
      <c r="G610" s="4" t="s">
        <v>15</v>
      </c>
      <c r="H610" s="5" t="s">
        <v>16</v>
      </c>
      <c r="I610" s="7">
        <v>1429.6</v>
      </c>
      <c r="J610" s="7"/>
    </row>
    <row r="611" spans="1:10" s="1" customFormat="1" ht="19.75" customHeight="1" x14ac:dyDescent="0.25">
      <c r="A611" s="24"/>
      <c r="B611" s="17" t="s">
        <v>365</v>
      </c>
      <c r="C611" s="18" t="s">
        <v>366</v>
      </c>
      <c r="D611" s="19" t="s">
        <v>367</v>
      </c>
      <c r="E611" s="19" t="s">
        <v>13</v>
      </c>
      <c r="F611" s="25"/>
      <c r="G611" s="18" t="s">
        <v>15</v>
      </c>
      <c r="H611" s="19" t="s">
        <v>16</v>
      </c>
      <c r="I611" s="21">
        <v>882153.82</v>
      </c>
      <c r="J611" s="21"/>
    </row>
    <row r="612" spans="1:10" s="1" customFormat="1" ht="19.75" customHeight="1" x14ac:dyDescent="0.25">
      <c r="A612" s="22"/>
      <c r="B612" s="3" t="s">
        <v>365</v>
      </c>
      <c r="C612" s="4" t="s">
        <v>53</v>
      </c>
      <c r="D612" s="5" t="s">
        <v>54</v>
      </c>
      <c r="E612" s="5" t="s">
        <v>13</v>
      </c>
      <c r="F612" s="23"/>
      <c r="G612" s="4" t="s">
        <v>15</v>
      </c>
      <c r="H612" s="5" t="s">
        <v>16</v>
      </c>
      <c r="I612" s="7">
        <v>2550</v>
      </c>
      <c r="J612" s="7"/>
    </row>
    <row r="613" spans="1:10" s="1" customFormat="1" ht="19.75" customHeight="1" x14ac:dyDescent="0.25">
      <c r="A613" s="24"/>
      <c r="B613" s="17" t="s">
        <v>365</v>
      </c>
      <c r="C613" s="18" t="s">
        <v>55</v>
      </c>
      <c r="D613" s="19" t="s">
        <v>56</v>
      </c>
      <c r="E613" s="19" t="s">
        <v>13</v>
      </c>
      <c r="F613" s="25"/>
      <c r="G613" s="18" t="s">
        <v>15</v>
      </c>
      <c r="H613" s="19" t="s">
        <v>16</v>
      </c>
      <c r="I613" s="21">
        <v>48043.71</v>
      </c>
      <c r="J613" s="21"/>
    </row>
    <row r="614" spans="1:10" s="1" customFormat="1" ht="19.75" customHeight="1" x14ac:dyDescent="0.25">
      <c r="A614" s="22"/>
      <c r="B614" s="3" t="s">
        <v>365</v>
      </c>
      <c r="C614" s="4" t="s">
        <v>146</v>
      </c>
      <c r="D614" s="5" t="s">
        <v>147</v>
      </c>
      <c r="E614" s="5" t="s">
        <v>13</v>
      </c>
      <c r="F614" s="23"/>
      <c r="G614" s="4" t="s">
        <v>15</v>
      </c>
      <c r="H614" s="5" t="s">
        <v>16</v>
      </c>
      <c r="I614" s="7">
        <v>1373.37</v>
      </c>
      <c r="J614" s="7"/>
    </row>
    <row r="615" spans="1:10" s="1" customFormat="1" ht="19.75" customHeight="1" x14ac:dyDescent="0.25">
      <c r="A615" s="24"/>
      <c r="B615" s="17" t="s">
        <v>365</v>
      </c>
      <c r="C615" s="18" t="s">
        <v>154</v>
      </c>
      <c r="D615" s="19" t="s">
        <v>155</v>
      </c>
      <c r="E615" s="19" t="s">
        <v>13</v>
      </c>
      <c r="F615" s="25"/>
      <c r="G615" s="18" t="s">
        <v>15</v>
      </c>
      <c r="H615" s="19" t="s">
        <v>16</v>
      </c>
      <c r="I615" s="21">
        <v>1018633.89</v>
      </c>
      <c r="J615" s="21"/>
    </row>
    <row r="616" spans="1:10" s="1" customFormat="1" ht="19.75" customHeight="1" x14ac:dyDescent="0.25">
      <c r="A616" s="22"/>
      <c r="B616" s="3" t="s">
        <v>365</v>
      </c>
      <c r="C616" s="4" t="s">
        <v>57</v>
      </c>
      <c r="D616" s="5" t="s">
        <v>58</v>
      </c>
      <c r="E616" s="5" t="s">
        <v>13</v>
      </c>
      <c r="F616" s="23"/>
      <c r="G616" s="4" t="s">
        <v>15</v>
      </c>
      <c r="H616" s="5" t="s">
        <v>16</v>
      </c>
      <c r="I616" s="7">
        <v>222127.31</v>
      </c>
      <c r="J616" s="7"/>
    </row>
    <row r="617" spans="1:10" s="1" customFormat="1" ht="19.75" customHeight="1" x14ac:dyDescent="0.25">
      <c r="A617" s="24"/>
      <c r="B617" s="17" t="s">
        <v>365</v>
      </c>
      <c r="C617" s="18" t="s">
        <v>158</v>
      </c>
      <c r="D617" s="19" t="s">
        <v>159</v>
      </c>
      <c r="E617" s="19" t="s">
        <v>13</v>
      </c>
      <c r="F617" s="25"/>
      <c r="G617" s="18" t="s">
        <v>15</v>
      </c>
      <c r="H617" s="19" t="s">
        <v>16</v>
      </c>
      <c r="I617" s="21">
        <v>9580.68</v>
      </c>
      <c r="J617" s="21"/>
    </row>
    <row r="618" spans="1:10" s="1" customFormat="1" ht="19.75" customHeight="1" x14ac:dyDescent="0.25">
      <c r="A618" s="22"/>
      <c r="B618" s="3" t="s">
        <v>365</v>
      </c>
      <c r="C618" s="4" t="s">
        <v>324</v>
      </c>
      <c r="D618" s="5" t="s">
        <v>325</v>
      </c>
      <c r="E618" s="5" t="s">
        <v>13</v>
      </c>
      <c r="F618" s="23"/>
      <c r="G618" s="4" t="s">
        <v>15</v>
      </c>
      <c r="H618" s="5" t="s">
        <v>16</v>
      </c>
      <c r="I618" s="7">
        <v>607258.96</v>
      </c>
      <c r="J618" s="7"/>
    </row>
    <row r="619" spans="1:10" s="1" customFormat="1" ht="19.75" customHeight="1" x14ac:dyDescent="0.25">
      <c r="A619" s="24"/>
      <c r="B619" s="17" t="s">
        <v>365</v>
      </c>
      <c r="C619" s="18" t="s">
        <v>162</v>
      </c>
      <c r="D619" s="19" t="s">
        <v>163</v>
      </c>
      <c r="E619" s="19" t="s">
        <v>13</v>
      </c>
      <c r="F619" s="25"/>
      <c r="G619" s="18" t="s">
        <v>15</v>
      </c>
      <c r="H619" s="19" t="s">
        <v>16</v>
      </c>
      <c r="I619" s="21">
        <v>16</v>
      </c>
      <c r="J619" s="21"/>
    </row>
    <row r="620" spans="1:10" s="1" customFormat="1" ht="19.75" customHeight="1" x14ac:dyDescent="0.25">
      <c r="A620" s="22"/>
      <c r="B620" s="3" t="s">
        <v>365</v>
      </c>
      <c r="C620" s="4" t="s">
        <v>164</v>
      </c>
      <c r="D620" s="5" t="s">
        <v>165</v>
      </c>
      <c r="E620" s="5" t="s">
        <v>13</v>
      </c>
      <c r="F620" s="23"/>
      <c r="G620" s="4" t="s">
        <v>15</v>
      </c>
      <c r="H620" s="5" t="s">
        <v>16</v>
      </c>
      <c r="I620" s="7">
        <v>20</v>
      </c>
      <c r="J620" s="7"/>
    </row>
    <row r="621" spans="1:10" s="1" customFormat="1" ht="19.75" customHeight="1" x14ac:dyDescent="0.25">
      <c r="A621" s="24"/>
      <c r="B621" s="17" t="s">
        <v>365</v>
      </c>
      <c r="C621" s="18" t="s">
        <v>61</v>
      </c>
      <c r="D621" s="19" t="s">
        <v>62</v>
      </c>
      <c r="E621" s="19" t="s">
        <v>13</v>
      </c>
      <c r="F621" s="25"/>
      <c r="G621" s="18" t="s">
        <v>15</v>
      </c>
      <c r="H621" s="19" t="s">
        <v>16</v>
      </c>
      <c r="I621" s="21">
        <v>144979.73000000001</v>
      </c>
      <c r="J621" s="21"/>
    </row>
    <row r="622" spans="1:10" s="1" customFormat="1" ht="19.75" customHeight="1" x14ac:dyDescent="0.25">
      <c r="A622" s="22"/>
      <c r="B622" s="3" t="s">
        <v>365</v>
      </c>
      <c r="C622" s="4" t="s">
        <v>65</v>
      </c>
      <c r="D622" s="5" t="s">
        <v>66</v>
      </c>
      <c r="E622" s="5" t="s">
        <v>13</v>
      </c>
      <c r="F622" s="23"/>
      <c r="G622" s="4" t="s">
        <v>15</v>
      </c>
      <c r="H622" s="5" t="s">
        <v>16</v>
      </c>
      <c r="I622" s="7">
        <v>54848</v>
      </c>
      <c r="J622" s="7"/>
    </row>
    <row r="623" spans="1:10" s="1" customFormat="1" ht="19.75" customHeight="1" x14ac:dyDescent="0.25">
      <c r="A623" s="24"/>
      <c r="B623" s="17" t="s">
        <v>365</v>
      </c>
      <c r="C623" s="18" t="s">
        <v>170</v>
      </c>
      <c r="D623" s="19" t="s">
        <v>171</v>
      </c>
      <c r="E623" s="19" t="s">
        <v>13</v>
      </c>
      <c r="F623" s="25"/>
      <c r="G623" s="18" t="s">
        <v>15</v>
      </c>
      <c r="H623" s="19" t="s">
        <v>16</v>
      </c>
      <c r="I623" s="21">
        <v>115074.03</v>
      </c>
      <c r="J623" s="21"/>
    </row>
    <row r="624" spans="1:10" s="1" customFormat="1" ht="19.75" customHeight="1" x14ac:dyDescent="0.25">
      <c r="A624" s="22"/>
      <c r="B624" s="3" t="s">
        <v>365</v>
      </c>
      <c r="C624" s="4" t="s">
        <v>81</v>
      </c>
      <c r="D624" s="5" t="s">
        <v>82</v>
      </c>
      <c r="E624" s="5" t="s">
        <v>13</v>
      </c>
      <c r="F624" s="23"/>
      <c r="G624" s="4" t="s">
        <v>15</v>
      </c>
      <c r="H624" s="5" t="s">
        <v>16</v>
      </c>
      <c r="I624" s="7">
        <v>118.95</v>
      </c>
      <c r="J624" s="7"/>
    </row>
    <row r="625" spans="1:10" s="1" customFormat="1" ht="19.75" customHeight="1" x14ac:dyDescent="0.25">
      <c r="A625" s="24"/>
      <c r="B625" s="17" t="s">
        <v>365</v>
      </c>
      <c r="C625" s="18" t="s">
        <v>124</v>
      </c>
      <c r="D625" s="19" t="s">
        <v>125</v>
      </c>
      <c r="E625" s="19" t="s">
        <v>13</v>
      </c>
      <c r="F625" s="25"/>
      <c r="G625" s="18" t="s">
        <v>15</v>
      </c>
      <c r="H625" s="19" t="s">
        <v>16</v>
      </c>
      <c r="I625" s="21">
        <v>25802.560000000001</v>
      </c>
      <c r="J625" s="21"/>
    </row>
    <row r="626" spans="1:10" s="1" customFormat="1" ht="19.75" customHeight="1" x14ac:dyDescent="0.25">
      <c r="A626" s="22"/>
      <c r="B626" s="3" t="s">
        <v>365</v>
      </c>
      <c r="C626" s="4" t="s">
        <v>368</v>
      </c>
      <c r="D626" s="5" t="s">
        <v>369</v>
      </c>
      <c r="E626" s="5" t="s">
        <v>13</v>
      </c>
      <c r="F626" s="23"/>
      <c r="G626" s="4" t="s">
        <v>15</v>
      </c>
      <c r="H626" s="5" t="s">
        <v>16</v>
      </c>
      <c r="I626" s="7">
        <v>333288.42</v>
      </c>
      <c r="J626" s="7"/>
    </row>
    <row r="627" spans="1:10" s="1" customFormat="1" ht="19.75" customHeight="1" x14ac:dyDescent="0.25">
      <c r="A627" s="24"/>
      <c r="B627" s="17" t="s">
        <v>365</v>
      </c>
      <c r="C627" s="18" t="s">
        <v>370</v>
      </c>
      <c r="D627" s="19" t="s">
        <v>371</v>
      </c>
      <c r="E627" s="19" t="s">
        <v>13</v>
      </c>
      <c r="F627" s="25"/>
      <c r="G627" s="18" t="s">
        <v>15</v>
      </c>
      <c r="H627" s="19" t="s">
        <v>16</v>
      </c>
      <c r="I627" s="21">
        <v>34056.120000000003</v>
      </c>
      <c r="J627" s="21"/>
    </row>
    <row r="628" spans="1:10" s="1" customFormat="1" ht="19.75" customHeight="1" x14ac:dyDescent="0.25">
      <c r="A628" s="22"/>
      <c r="B628" s="3" t="s">
        <v>365</v>
      </c>
      <c r="C628" s="4" t="s">
        <v>372</v>
      </c>
      <c r="D628" s="5" t="s">
        <v>373</v>
      </c>
      <c r="E628" s="5" t="s">
        <v>13</v>
      </c>
      <c r="F628" s="23"/>
      <c r="G628" s="4" t="s">
        <v>15</v>
      </c>
      <c r="H628" s="5" t="s">
        <v>16</v>
      </c>
      <c r="I628" s="7">
        <v>5593</v>
      </c>
      <c r="J628" s="7"/>
    </row>
    <row r="629" spans="1:10" s="1" customFormat="1" ht="19.75" customHeight="1" x14ac:dyDescent="0.25">
      <c r="A629" s="24"/>
      <c r="B629" s="17" t="s">
        <v>365</v>
      </c>
      <c r="C629" s="18" t="s">
        <v>374</v>
      </c>
      <c r="D629" s="19" t="s">
        <v>375</v>
      </c>
      <c r="E629" s="19" t="s">
        <v>13</v>
      </c>
      <c r="F629" s="25"/>
      <c r="G629" s="18" t="s">
        <v>15</v>
      </c>
      <c r="H629" s="19" t="s">
        <v>16</v>
      </c>
      <c r="I629" s="21">
        <v>18704.400000000001</v>
      </c>
      <c r="J629" s="21"/>
    </row>
    <row r="630" spans="1:10" s="1" customFormat="1" ht="19.75" customHeight="1" x14ac:dyDescent="0.25">
      <c r="A630" s="22"/>
      <c r="B630" s="3" t="s">
        <v>365</v>
      </c>
      <c r="C630" s="4" t="s">
        <v>280</v>
      </c>
      <c r="D630" s="5" t="s">
        <v>281</v>
      </c>
      <c r="E630" s="5" t="s">
        <v>13</v>
      </c>
      <c r="F630" s="23"/>
      <c r="G630" s="4" t="s">
        <v>15</v>
      </c>
      <c r="H630" s="5" t="s">
        <v>16</v>
      </c>
      <c r="I630" s="7">
        <v>2388113.85</v>
      </c>
      <c r="J630" s="7"/>
    </row>
    <row r="631" spans="1:10" s="1" customFormat="1" ht="19.75" customHeight="1" x14ac:dyDescent="0.25">
      <c r="A631" s="24"/>
      <c r="B631" s="17" t="s">
        <v>365</v>
      </c>
      <c r="C631" s="18" t="s">
        <v>284</v>
      </c>
      <c r="D631" s="19" t="s">
        <v>285</v>
      </c>
      <c r="E631" s="19" t="s">
        <v>13</v>
      </c>
      <c r="F631" s="25"/>
      <c r="G631" s="18" t="s">
        <v>15</v>
      </c>
      <c r="H631" s="19" t="s">
        <v>16</v>
      </c>
      <c r="I631" s="21">
        <v>170900.15</v>
      </c>
      <c r="J631" s="21"/>
    </row>
    <row r="632" spans="1:10" s="1" customFormat="1" ht="19.75" customHeight="1" x14ac:dyDescent="0.25">
      <c r="A632" s="22"/>
      <c r="B632" s="3" t="s">
        <v>365</v>
      </c>
      <c r="C632" s="4" t="s">
        <v>207</v>
      </c>
      <c r="D632" s="5" t="s">
        <v>208</v>
      </c>
      <c r="E632" s="5" t="s">
        <v>13</v>
      </c>
      <c r="F632" s="23"/>
      <c r="G632" s="4" t="s">
        <v>15</v>
      </c>
      <c r="H632" s="5" t="s">
        <v>16</v>
      </c>
      <c r="I632" s="7">
        <v>54892.5</v>
      </c>
      <c r="J632" s="7"/>
    </row>
    <row r="633" spans="1:10" s="1" customFormat="1" ht="19.75" customHeight="1" x14ac:dyDescent="0.25">
      <c r="A633" s="24"/>
      <c r="B633" s="17" t="s">
        <v>365</v>
      </c>
      <c r="C633" s="18" t="s">
        <v>104</v>
      </c>
      <c r="D633" s="19" t="s">
        <v>105</v>
      </c>
      <c r="E633" s="19" t="s">
        <v>13</v>
      </c>
      <c r="F633" s="25"/>
      <c r="G633" s="18" t="s">
        <v>15</v>
      </c>
      <c r="H633" s="19" t="s">
        <v>16</v>
      </c>
      <c r="I633" s="21">
        <v>109226.56</v>
      </c>
      <c r="J633" s="21"/>
    </row>
    <row r="634" spans="1:10" s="1" customFormat="1" ht="19.75" customHeight="1" x14ac:dyDescent="0.25">
      <c r="A634" s="22"/>
      <c r="B634" s="3" t="s">
        <v>365</v>
      </c>
      <c r="C634" s="4" t="s">
        <v>292</v>
      </c>
      <c r="D634" s="5" t="s">
        <v>293</v>
      </c>
      <c r="E634" s="5" t="s">
        <v>13</v>
      </c>
      <c r="F634" s="23"/>
      <c r="G634" s="4" t="s">
        <v>15</v>
      </c>
      <c r="H634" s="5" t="s">
        <v>16</v>
      </c>
      <c r="I634" s="7">
        <v>378.26</v>
      </c>
      <c r="J634" s="7"/>
    </row>
    <row r="635" spans="1:10" s="1" customFormat="1" ht="19.75" customHeight="1" x14ac:dyDescent="0.25">
      <c r="A635" s="24"/>
      <c r="B635" s="17" t="s">
        <v>365</v>
      </c>
      <c r="C635" s="18" t="s">
        <v>192</v>
      </c>
      <c r="D635" s="19" t="s">
        <v>193</v>
      </c>
      <c r="E635" s="19" t="s">
        <v>13</v>
      </c>
      <c r="F635" s="25"/>
      <c r="G635" s="18" t="s">
        <v>15</v>
      </c>
      <c r="H635" s="19" t="s">
        <v>16</v>
      </c>
      <c r="I635" s="21">
        <v>131.28</v>
      </c>
      <c r="J635" s="21"/>
    </row>
    <row r="636" spans="1:10" s="1" customFormat="1" ht="19.75" customHeight="1" x14ac:dyDescent="0.25">
      <c r="A636" s="22"/>
      <c r="B636" s="3" t="s">
        <v>365</v>
      </c>
      <c r="C636" s="4" t="s">
        <v>376</v>
      </c>
      <c r="D636" s="5" t="s">
        <v>377</v>
      </c>
      <c r="E636" s="5" t="s">
        <v>13</v>
      </c>
      <c r="F636" s="23"/>
      <c r="G636" s="4" t="s">
        <v>15</v>
      </c>
      <c r="H636" s="5" t="s">
        <v>16</v>
      </c>
      <c r="I636" s="7">
        <v>63750</v>
      </c>
      <c r="J636" s="7"/>
    </row>
    <row r="637" spans="1:10" s="1" customFormat="1" ht="19.75" customHeight="1" x14ac:dyDescent="0.25">
      <c r="A637" s="24"/>
      <c r="B637" s="17" t="s">
        <v>365</v>
      </c>
      <c r="C637" s="18" t="s">
        <v>378</v>
      </c>
      <c r="D637" s="19" t="s">
        <v>379</v>
      </c>
      <c r="E637" s="19" t="s">
        <v>13</v>
      </c>
      <c r="F637" s="25"/>
      <c r="G637" s="18" t="s">
        <v>15</v>
      </c>
      <c r="H637" s="19" t="s">
        <v>16</v>
      </c>
      <c r="I637" s="21">
        <v>185699.98</v>
      </c>
      <c r="J637" s="21"/>
    </row>
    <row r="638" spans="1:10" s="1" customFormat="1" ht="19.75" customHeight="1" x14ac:dyDescent="0.25">
      <c r="A638" s="22"/>
      <c r="B638" s="3" t="s">
        <v>365</v>
      </c>
      <c r="C638" s="4" t="s">
        <v>336</v>
      </c>
      <c r="D638" s="5" t="s">
        <v>337</v>
      </c>
      <c r="E638" s="5" t="s">
        <v>13</v>
      </c>
      <c r="F638" s="23"/>
      <c r="G638" s="4" t="s">
        <v>15</v>
      </c>
      <c r="H638" s="5" t="s">
        <v>16</v>
      </c>
      <c r="I638" s="7">
        <v>70262.16</v>
      </c>
      <c r="J638" s="7"/>
    </row>
    <row r="639" spans="1:10" s="1" customFormat="1" ht="19.75" customHeight="1" x14ac:dyDescent="0.25">
      <c r="A639" s="24"/>
      <c r="B639" s="17" t="s">
        <v>365</v>
      </c>
      <c r="C639" s="18" t="s">
        <v>87</v>
      </c>
      <c r="D639" s="19" t="s">
        <v>88</v>
      </c>
      <c r="E639" s="19" t="s">
        <v>13</v>
      </c>
      <c r="F639" s="25"/>
      <c r="G639" s="18" t="s">
        <v>15</v>
      </c>
      <c r="H639" s="19" t="s">
        <v>16</v>
      </c>
      <c r="I639" s="21">
        <v>2930.5</v>
      </c>
      <c r="J639" s="21"/>
    </row>
    <row r="640" spans="1:10" s="1" customFormat="1" ht="19.75" customHeight="1" x14ac:dyDescent="0.25">
      <c r="A640" s="22"/>
      <c r="B640" s="3" t="s">
        <v>365</v>
      </c>
      <c r="C640" s="4" t="s">
        <v>340</v>
      </c>
      <c r="D640" s="5" t="s">
        <v>341</v>
      </c>
      <c r="E640" s="5" t="s">
        <v>13</v>
      </c>
      <c r="F640" s="23"/>
      <c r="G640" s="4" t="s">
        <v>15</v>
      </c>
      <c r="H640" s="5" t="s">
        <v>16</v>
      </c>
      <c r="I640" s="7">
        <v>50</v>
      </c>
      <c r="J640" s="7"/>
    </row>
    <row r="641" spans="1:10" s="1" customFormat="1" ht="19.75" customHeight="1" x14ac:dyDescent="0.25">
      <c r="A641" s="24"/>
      <c r="B641" s="17" t="s">
        <v>365</v>
      </c>
      <c r="C641" s="18" t="s">
        <v>198</v>
      </c>
      <c r="D641" s="19" t="s">
        <v>199</v>
      </c>
      <c r="E641" s="19" t="s">
        <v>13</v>
      </c>
      <c r="F641" s="25"/>
      <c r="G641" s="18" t="s">
        <v>15</v>
      </c>
      <c r="H641" s="19" t="s">
        <v>16</v>
      </c>
      <c r="I641" s="21">
        <v>2862</v>
      </c>
      <c r="J641" s="21"/>
    </row>
    <row r="642" spans="1:10" s="1" customFormat="1" ht="19.75" customHeight="1" x14ac:dyDescent="0.25">
      <c r="A642" s="22"/>
      <c r="B642" s="3" t="s">
        <v>365</v>
      </c>
      <c r="C642" s="4" t="s">
        <v>89</v>
      </c>
      <c r="D642" s="5" t="s">
        <v>90</v>
      </c>
      <c r="E642" s="5" t="s">
        <v>13</v>
      </c>
      <c r="F642" s="23"/>
      <c r="G642" s="4" t="s">
        <v>15</v>
      </c>
      <c r="H642" s="5" t="s">
        <v>16</v>
      </c>
      <c r="I642" s="7">
        <v>3380</v>
      </c>
      <c r="J642" s="7"/>
    </row>
    <row r="643" spans="1:10" s="1" customFormat="1" ht="19.75" customHeight="1" x14ac:dyDescent="0.25">
      <c r="A643" s="24"/>
      <c r="B643" s="17" t="s">
        <v>365</v>
      </c>
      <c r="C643" s="18" t="s">
        <v>300</v>
      </c>
      <c r="D643" s="19" t="s">
        <v>301</v>
      </c>
      <c r="E643" s="19" t="s">
        <v>13</v>
      </c>
      <c r="F643" s="25"/>
      <c r="G643" s="18" t="s">
        <v>15</v>
      </c>
      <c r="H643" s="19" t="s">
        <v>16</v>
      </c>
      <c r="I643" s="21">
        <v>43.16</v>
      </c>
      <c r="J643" s="21"/>
    </row>
    <row r="644" spans="1:10" s="1" customFormat="1" ht="19.75" customHeight="1" x14ac:dyDescent="0.25">
      <c r="A644" s="22"/>
      <c r="B644" s="3" t="s">
        <v>365</v>
      </c>
      <c r="C644" s="4" t="s">
        <v>308</v>
      </c>
      <c r="D644" s="5" t="s">
        <v>309</v>
      </c>
      <c r="E644" s="5" t="s">
        <v>13</v>
      </c>
      <c r="F644" s="23"/>
      <c r="G644" s="4" t="s">
        <v>15</v>
      </c>
      <c r="H644" s="5" t="s">
        <v>16</v>
      </c>
      <c r="I644" s="7">
        <v>7018.5</v>
      </c>
      <c r="J644" s="7"/>
    </row>
    <row r="645" spans="1:10" s="1" customFormat="1" ht="19.75" customHeight="1" x14ac:dyDescent="0.25">
      <c r="A645" s="8"/>
      <c r="B645" s="8"/>
      <c r="C645" s="9"/>
      <c r="D645" s="9"/>
      <c r="E645" s="10" t="s">
        <v>13</v>
      </c>
      <c r="F645" s="10" t="s">
        <v>13</v>
      </c>
      <c r="G645" s="11" t="s">
        <v>15</v>
      </c>
      <c r="H645" s="10" t="s">
        <v>16</v>
      </c>
      <c r="I645" s="12">
        <v>6585291.4500000002</v>
      </c>
      <c r="J645" s="12"/>
    </row>
    <row r="646" spans="1:10" s="1" customFormat="1" ht="19.75" customHeight="1" x14ac:dyDescent="0.25">
      <c r="A646" s="24"/>
      <c r="B646" s="17" t="s">
        <v>365</v>
      </c>
      <c r="C646" s="18" t="s">
        <v>55</v>
      </c>
      <c r="D646" s="19" t="s">
        <v>56</v>
      </c>
      <c r="E646" s="19" t="s">
        <v>380</v>
      </c>
      <c r="F646" s="20" t="s">
        <v>381</v>
      </c>
      <c r="G646" s="18" t="s">
        <v>15</v>
      </c>
      <c r="H646" s="19" t="s">
        <v>382</v>
      </c>
      <c r="I646" s="21">
        <v>1246678.5</v>
      </c>
      <c r="J646" s="21"/>
    </row>
    <row r="647" spans="1:10" s="1" customFormat="1" ht="19.75" customHeight="1" x14ac:dyDescent="0.25">
      <c r="A647" s="22"/>
      <c r="B647" s="3" t="s">
        <v>365</v>
      </c>
      <c r="C647" s="4" t="s">
        <v>55</v>
      </c>
      <c r="D647" s="5" t="s">
        <v>56</v>
      </c>
      <c r="E647" s="5" t="s">
        <v>380</v>
      </c>
      <c r="F647" s="23"/>
      <c r="G647" s="4" t="s">
        <v>15</v>
      </c>
      <c r="H647" s="5" t="s">
        <v>383</v>
      </c>
      <c r="I647" s="7">
        <v>434340.25</v>
      </c>
      <c r="J647" s="7"/>
    </row>
    <row r="648" spans="1:10" s="1" customFormat="1" ht="19.75" customHeight="1" x14ac:dyDescent="0.25">
      <c r="A648" s="24"/>
      <c r="B648" s="17" t="s">
        <v>365</v>
      </c>
      <c r="C648" s="18" t="s">
        <v>55</v>
      </c>
      <c r="D648" s="19" t="s">
        <v>56</v>
      </c>
      <c r="E648" s="19" t="s">
        <v>380</v>
      </c>
      <c r="F648" s="25"/>
      <c r="G648" s="18" t="s">
        <v>15</v>
      </c>
      <c r="H648" s="19" t="s">
        <v>384</v>
      </c>
      <c r="I648" s="21">
        <v>303689.58</v>
      </c>
      <c r="J648" s="21"/>
    </row>
    <row r="649" spans="1:10" s="1" customFormat="1" ht="19.75" customHeight="1" x14ac:dyDescent="0.25">
      <c r="A649" s="22"/>
      <c r="B649" s="3" t="s">
        <v>365</v>
      </c>
      <c r="C649" s="4" t="s">
        <v>154</v>
      </c>
      <c r="D649" s="5" t="s">
        <v>155</v>
      </c>
      <c r="E649" s="5" t="s">
        <v>380</v>
      </c>
      <c r="F649" s="23"/>
      <c r="G649" s="4" t="s">
        <v>15</v>
      </c>
      <c r="H649" s="5" t="s">
        <v>382</v>
      </c>
      <c r="I649" s="7">
        <v>615783.55000000005</v>
      </c>
      <c r="J649" s="7"/>
    </row>
    <row r="650" spans="1:10" s="1" customFormat="1" ht="19.75" customHeight="1" x14ac:dyDescent="0.25">
      <c r="A650" s="24"/>
      <c r="B650" s="17" t="s">
        <v>365</v>
      </c>
      <c r="C650" s="18" t="s">
        <v>154</v>
      </c>
      <c r="D650" s="19" t="s">
        <v>155</v>
      </c>
      <c r="E650" s="19" t="s">
        <v>380</v>
      </c>
      <c r="F650" s="25"/>
      <c r="G650" s="18" t="s">
        <v>15</v>
      </c>
      <c r="H650" s="19" t="s">
        <v>383</v>
      </c>
      <c r="I650" s="21">
        <v>153945.9</v>
      </c>
      <c r="J650" s="21"/>
    </row>
    <row r="651" spans="1:10" s="1" customFormat="1" ht="19.75" customHeight="1" x14ac:dyDescent="0.25">
      <c r="A651" s="22"/>
      <c r="B651" s="3" t="s">
        <v>365</v>
      </c>
      <c r="C651" s="4" t="s">
        <v>154</v>
      </c>
      <c r="D651" s="5" t="s">
        <v>155</v>
      </c>
      <c r="E651" s="5" t="s">
        <v>380</v>
      </c>
      <c r="F651" s="23"/>
      <c r="G651" s="4" t="s">
        <v>15</v>
      </c>
      <c r="H651" s="5" t="s">
        <v>384</v>
      </c>
      <c r="I651" s="7">
        <v>612721.79</v>
      </c>
      <c r="J651" s="7"/>
    </row>
    <row r="652" spans="1:10" s="1" customFormat="1" ht="19.75" customHeight="1" x14ac:dyDescent="0.25">
      <c r="A652" s="24"/>
      <c r="B652" s="17" t="s">
        <v>365</v>
      </c>
      <c r="C652" s="18" t="s">
        <v>57</v>
      </c>
      <c r="D652" s="19" t="s">
        <v>58</v>
      </c>
      <c r="E652" s="19" t="s">
        <v>380</v>
      </c>
      <c r="F652" s="25"/>
      <c r="G652" s="18" t="s">
        <v>15</v>
      </c>
      <c r="H652" s="19" t="s">
        <v>382</v>
      </c>
      <c r="I652" s="21">
        <v>-33164.99</v>
      </c>
      <c r="J652" s="21"/>
    </row>
    <row r="653" spans="1:10" s="1" customFormat="1" ht="19.75" customHeight="1" x14ac:dyDescent="0.25">
      <c r="A653" s="22"/>
      <c r="B653" s="3" t="s">
        <v>365</v>
      </c>
      <c r="C653" s="4" t="s">
        <v>57</v>
      </c>
      <c r="D653" s="5" t="s">
        <v>58</v>
      </c>
      <c r="E653" s="5" t="s">
        <v>380</v>
      </c>
      <c r="F653" s="23"/>
      <c r="G653" s="4" t="s">
        <v>15</v>
      </c>
      <c r="H653" s="5" t="s">
        <v>383</v>
      </c>
      <c r="I653" s="7">
        <v>33164.99</v>
      </c>
      <c r="J653" s="7"/>
    </row>
    <row r="654" spans="1:10" s="1" customFormat="1" ht="19.75" customHeight="1" x14ac:dyDescent="0.25">
      <c r="A654" s="24"/>
      <c r="B654" s="17" t="s">
        <v>365</v>
      </c>
      <c r="C654" s="18" t="s">
        <v>57</v>
      </c>
      <c r="D654" s="19" t="s">
        <v>58</v>
      </c>
      <c r="E654" s="19" t="s">
        <v>380</v>
      </c>
      <c r="F654" s="25"/>
      <c r="G654" s="18" t="s">
        <v>15</v>
      </c>
      <c r="H654" s="19" t="s">
        <v>384</v>
      </c>
      <c r="I654" s="21">
        <v>205646.13</v>
      </c>
      <c r="J654" s="21"/>
    </row>
    <row r="655" spans="1:10" s="1" customFormat="1" ht="19.75" customHeight="1" x14ac:dyDescent="0.25">
      <c r="A655" s="22"/>
      <c r="B655" s="3" t="s">
        <v>365</v>
      </c>
      <c r="C655" s="4" t="s">
        <v>324</v>
      </c>
      <c r="D655" s="5" t="s">
        <v>325</v>
      </c>
      <c r="E655" s="5" t="s">
        <v>380</v>
      </c>
      <c r="F655" s="23"/>
      <c r="G655" s="4" t="s">
        <v>15</v>
      </c>
      <c r="H655" s="5" t="s">
        <v>383</v>
      </c>
      <c r="I655" s="7">
        <v>70723.77</v>
      </c>
      <c r="J655" s="7"/>
    </row>
    <row r="656" spans="1:10" s="1" customFormat="1" ht="19.75" customHeight="1" x14ac:dyDescent="0.25">
      <c r="A656" s="24"/>
      <c r="B656" s="17" t="s">
        <v>365</v>
      </c>
      <c r="C656" s="18" t="s">
        <v>164</v>
      </c>
      <c r="D656" s="19" t="s">
        <v>165</v>
      </c>
      <c r="E656" s="19" t="s">
        <v>380</v>
      </c>
      <c r="F656" s="25"/>
      <c r="G656" s="18" t="s">
        <v>15</v>
      </c>
      <c r="H656" s="19" t="s">
        <v>382</v>
      </c>
      <c r="I656" s="21">
        <v>4</v>
      </c>
      <c r="J656" s="21"/>
    </row>
    <row r="657" spans="1:10" s="1" customFormat="1" ht="19.75" customHeight="1" x14ac:dyDescent="0.25">
      <c r="A657" s="22"/>
      <c r="B657" s="3" t="s">
        <v>365</v>
      </c>
      <c r="C657" s="4" t="s">
        <v>164</v>
      </c>
      <c r="D657" s="5" t="s">
        <v>165</v>
      </c>
      <c r="E657" s="5" t="s">
        <v>380</v>
      </c>
      <c r="F657" s="23"/>
      <c r="G657" s="4" t="s">
        <v>15</v>
      </c>
      <c r="H657" s="5" t="s">
        <v>383</v>
      </c>
      <c r="I657" s="7">
        <v>1</v>
      </c>
      <c r="J657" s="7"/>
    </row>
    <row r="658" spans="1:10" s="1" customFormat="1" ht="19.75" customHeight="1" x14ac:dyDescent="0.25">
      <c r="A658" s="24"/>
      <c r="B658" s="17" t="s">
        <v>365</v>
      </c>
      <c r="C658" s="18" t="s">
        <v>61</v>
      </c>
      <c r="D658" s="19" t="s">
        <v>62</v>
      </c>
      <c r="E658" s="19" t="s">
        <v>380</v>
      </c>
      <c r="F658" s="25"/>
      <c r="G658" s="18" t="s">
        <v>15</v>
      </c>
      <c r="H658" s="19" t="s">
        <v>382</v>
      </c>
      <c r="I658" s="21">
        <v>294369.40000000002</v>
      </c>
      <c r="J658" s="21"/>
    </row>
    <row r="659" spans="1:10" s="1" customFormat="1" ht="19.75" customHeight="1" x14ac:dyDescent="0.25">
      <c r="A659" s="22"/>
      <c r="B659" s="3" t="s">
        <v>365</v>
      </c>
      <c r="C659" s="4" t="s">
        <v>61</v>
      </c>
      <c r="D659" s="5" t="s">
        <v>62</v>
      </c>
      <c r="E659" s="5" t="s">
        <v>380</v>
      </c>
      <c r="F659" s="23"/>
      <c r="G659" s="4" t="s">
        <v>15</v>
      </c>
      <c r="H659" s="5" t="s">
        <v>383</v>
      </c>
      <c r="I659" s="7">
        <v>73718.600000000006</v>
      </c>
      <c r="J659" s="7"/>
    </row>
    <row r="660" spans="1:10" s="1" customFormat="1" ht="19.75" customHeight="1" x14ac:dyDescent="0.25">
      <c r="A660" s="24"/>
      <c r="B660" s="17" t="s">
        <v>365</v>
      </c>
      <c r="C660" s="18" t="s">
        <v>81</v>
      </c>
      <c r="D660" s="19" t="s">
        <v>82</v>
      </c>
      <c r="E660" s="19" t="s">
        <v>380</v>
      </c>
      <c r="F660" s="25"/>
      <c r="G660" s="18" t="s">
        <v>15</v>
      </c>
      <c r="H660" s="19" t="s">
        <v>384</v>
      </c>
      <c r="I660" s="21">
        <v>1137.46</v>
      </c>
      <c r="J660" s="21"/>
    </row>
    <row r="661" spans="1:10" s="1" customFormat="1" ht="19.75" customHeight="1" x14ac:dyDescent="0.25">
      <c r="A661" s="22"/>
      <c r="B661" s="3" t="s">
        <v>365</v>
      </c>
      <c r="C661" s="4" t="s">
        <v>385</v>
      </c>
      <c r="D661" s="5" t="s">
        <v>386</v>
      </c>
      <c r="E661" s="5" t="s">
        <v>380</v>
      </c>
      <c r="F661" s="23"/>
      <c r="G661" s="4" t="s">
        <v>15</v>
      </c>
      <c r="H661" s="5" t="s">
        <v>382</v>
      </c>
      <c r="I661" s="7">
        <v>-27964.16</v>
      </c>
      <c r="J661" s="7"/>
    </row>
    <row r="662" spans="1:10" s="1" customFormat="1" ht="19.75" customHeight="1" x14ac:dyDescent="0.25">
      <c r="A662" s="24"/>
      <c r="B662" s="17" t="s">
        <v>365</v>
      </c>
      <c r="C662" s="18" t="s">
        <v>385</v>
      </c>
      <c r="D662" s="19" t="s">
        <v>386</v>
      </c>
      <c r="E662" s="19" t="s">
        <v>380</v>
      </c>
      <c r="F662" s="25"/>
      <c r="G662" s="18" t="s">
        <v>15</v>
      </c>
      <c r="H662" s="19" t="s">
        <v>383</v>
      </c>
      <c r="I662" s="21">
        <v>0</v>
      </c>
      <c r="J662" s="21"/>
    </row>
    <row r="663" spans="1:10" s="1" customFormat="1" ht="19.75" customHeight="1" x14ac:dyDescent="0.25">
      <c r="A663" s="22"/>
      <c r="B663" s="3" t="s">
        <v>365</v>
      </c>
      <c r="C663" s="4" t="s">
        <v>385</v>
      </c>
      <c r="D663" s="5" t="s">
        <v>386</v>
      </c>
      <c r="E663" s="5" t="s">
        <v>380</v>
      </c>
      <c r="F663" s="23"/>
      <c r="G663" s="4" t="s">
        <v>15</v>
      </c>
      <c r="H663" s="5" t="s">
        <v>384</v>
      </c>
      <c r="I663" s="7">
        <v>1071360</v>
      </c>
      <c r="J663" s="7"/>
    </row>
    <row r="664" spans="1:10" s="1" customFormat="1" ht="19.75" customHeight="1" x14ac:dyDescent="0.25">
      <c r="A664" s="24"/>
      <c r="B664" s="17" t="s">
        <v>365</v>
      </c>
      <c r="C664" s="18" t="s">
        <v>207</v>
      </c>
      <c r="D664" s="19" t="s">
        <v>208</v>
      </c>
      <c r="E664" s="19" t="s">
        <v>380</v>
      </c>
      <c r="F664" s="25"/>
      <c r="G664" s="18" t="s">
        <v>15</v>
      </c>
      <c r="H664" s="19" t="s">
        <v>382</v>
      </c>
      <c r="I664" s="21">
        <v>1126.4000000000001</v>
      </c>
      <c r="J664" s="21"/>
    </row>
    <row r="665" spans="1:10" s="1" customFormat="1" ht="19.75" customHeight="1" x14ac:dyDescent="0.25">
      <c r="A665" s="22"/>
      <c r="B665" s="3" t="s">
        <v>365</v>
      </c>
      <c r="C665" s="4" t="s">
        <v>207</v>
      </c>
      <c r="D665" s="5" t="s">
        <v>208</v>
      </c>
      <c r="E665" s="5" t="s">
        <v>380</v>
      </c>
      <c r="F665" s="23"/>
      <c r="G665" s="4" t="s">
        <v>15</v>
      </c>
      <c r="H665" s="5" t="s">
        <v>383</v>
      </c>
      <c r="I665" s="7">
        <v>281.60000000000002</v>
      </c>
      <c r="J665" s="7"/>
    </row>
    <row r="666" spans="1:10" s="1" customFormat="1" ht="19.75" customHeight="1" x14ac:dyDescent="0.25">
      <c r="A666" s="24"/>
      <c r="B666" s="17" t="s">
        <v>365</v>
      </c>
      <c r="C666" s="18" t="s">
        <v>207</v>
      </c>
      <c r="D666" s="19" t="s">
        <v>208</v>
      </c>
      <c r="E666" s="19" t="s">
        <v>380</v>
      </c>
      <c r="F666" s="25"/>
      <c r="G666" s="18" t="s">
        <v>15</v>
      </c>
      <c r="H666" s="19" t="s">
        <v>384</v>
      </c>
      <c r="I666" s="21">
        <v>64166</v>
      </c>
      <c r="J666" s="21"/>
    </row>
    <row r="667" spans="1:10" s="1" customFormat="1" ht="19.75" customHeight="1" x14ac:dyDescent="0.25">
      <c r="A667" s="22"/>
      <c r="B667" s="3" t="s">
        <v>365</v>
      </c>
      <c r="C667" s="4" t="s">
        <v>89</v>
      </c>
      <c r="D667" s="5" t="s">
        <v>90</v>
      </c>
      <c r="E667" s="5" t="s">
        <v>380</v>
      </c>
      <c r="F667" s="23"/>
      <c r="G667" s="4" t="s">
        <v>15</v>
      </c>
      <c r="H667" s="5" t="s">
        <v>382</v>
      </c>
      <c r="I667" s="7">
        <v>21933.599999999999</v>
      </c>
      <c r="J667" s="7"/>
    </row>
    <row r="668" spans="1:10" s="1" customFormat="1" ht="19.75" customHeight="1" x14ac:dyDescent="0.25">
      <c r="A668" s="24"/>
      <c r="B668" s="17" t="s">
        <v>365</v>
      </c>
      <c r="C668" s="18" t="s">
        <v>89</v>
      </c>
      <c r="D668" s="19" t="s">
        <v>90</v>
      </c>
      <c r="E668" s="19" t="s">
        <v>380</v>
      </c>
      <c r="F668" s="25"/>
      <c r="G668" s="18" t="s">
        <v>15</v>
      </c>
      <c r="H668" s="19" t="s">
        <v>383</v>
      </c>
      <c r="I668" s="21">
        <v>5483.4</v>
      </c>
      <c r="J668" s="21"/>
    </row>
    <row r="669" spans="1:10" s="1" customFormat="1" ht="19.75" customHeight="1" x14ac:dyDescent="0.25">
      <c r="A669" s="22"/>
      <c r="B669" s="3" t="s">
        <v>365</v>
      </c>
      <c r="C669" s="4" t="s">
        <v>89</v>
      </c>
      <c r="D669" s="5" t="s">
        <v>90</v>
      </c>
      <c r="E669" s="5" t="s">
        <v>380</v>
      </c>
      <c r="F669" s="23"/>
      <c r="G669" s="4" t="s">
        <v>15</v>
      </c>
      <c r="H669" s="5" t="s">
        <v>384</v>
      </c>
      <c r="I669" s="7">
        <v>1196885.08</v>
      </c>
      <c r="J669" s="7"/>
    </row>
    <row r="670" spans="1:10" s="1" customFormat="1" ht="19.75" customHeight="1" x14ac:dyDescent="0.25">
      <c r="A670" s="8"/>
      <c r="B670" s="8"/>
      <c r="C670" s="9"/>
      <c r="D670" s="9"/>
      <c r="E670" s="10" t="s">
        <v>380</v>
      </c>
      <c r="F670" s="10" t="s">
        <v>381</v>
      </c>
      <c r="G670" s="11" t="s">
        <v>15</v>
      </c>
      <c r="H670" s="10" t="s">
        <v>45</v>
      </c>
      <c r="I670" s="12">
        <v>6346031.8499999996</v>
      </c>
      <c r="J670" s="12"/>
    </row>
    <row r="671" spans="1:10" s="1" customFormat="1" ht="19.75" customHeight="1" x14ac:dyDescent="0.25">
      <c r="A671" s="13" t="s">
        <v>364</v>
      </c>
      <c r="B671" s="14"/>
      <c r="C671" s="9"/>
      <c r="D671" s="9"/>
      <c r="E671" s="9"/>
      <c r="F671" s="9"/>
      <c r="G671" s="9"/>
      <c r="H671" s="10" t="s">
        <v>387</v>
      </c>
      <c r="I671" s="12">
        <v>12931323.300000001</v>
      </c>
      <c r="J671" s="12"/>
    </row>
    <row r="672" spans="1:10" s="1" customFormat="1" ht="11.15" customHeight="1" x14ac:dyDescent="0.25">
      <c r="A672" s="15"/>
      <c r="B672" s="16"/>
      <c r="C672" s="15"/>
      <c r="D672" s="16"/>
      <c r="E672" s="15"/>
      <c r="F672" s="15"/>
      <c r="G672" s="15"/>
      <c r="H672" s="15"/>
      <c r="I672" s="15"/>
      <c r="J672" s="15"/>
    </row>
    <row r="673" spans="1:10" s="1" customFormat="1" ht="19.75" customHeight="1" x14ac:dyDescent="0.25">
      <c r="A673" s="17" t="s">
        <v>388</v>
      </c>
      <c r="B673" s="17" t="s">
        <v>389</v>
      </c>
      <c r="C673" s="18" t="s">
        <v>11</v>
      </c>
      <c r="D673" s="19" t="s">
        <v>12</v>
      </c>
      <c r="E673" s="19" t="s">
        <v>13</v>
      </c>
      <c r="F673" s="20" t="s">
        <v>13</v>
      </c>
      <c r="G673" s="18" t="s">
        <v>15</v>
      </c>
      <c r="H673" s="19" t="s">
        <v>16</v>
      </c>
      <c r="I673" s="21">
        <v>49470.3</v>
      </c>
      <c r="J673" s="21"/>
    </row>
    <row r="674" spans="1:10" s="1" customFormat="1" ht="19.75" customHeight="1" x14ac:dyDescent="0.25">
      <c r="A674" s="8"/>
      <c r="B674" s="8"/>
      <c r="C674" s="9"/>
      <c r="D674" s="9"/>
      <c r="E674" s="10" t="s">
        <v>13</v>
      </c>
      <c r="F674" s="10" t="s">
        <v>13</v>
      </c>
      <c r="G674" s="11" t="s">
        <v>15</v>
      </c>
      <c r="H674" s="10" t="s">
        <v>16</v>
      </c>
      <c r="I674" s="12">
        <v>49470.3</v>
      </c>
      <c r="J674" s="12"/>
    </row>
    <row r="675" spans="1:10" s="1" customFormat="1" ht="19.75" customHeight="1" x14ac:dyDescent="0.25">
      <c r="A675" s="13" t="s">
        <v>388</v>
      </c>
      <c r="B675" s="14"/>
      <c r="C675" s="9"/>
      <c r="D675" s="9"/>
      <c r="E675" s="9"/>
      <c r="F675" s="9"/>
      <c r="G675" s="9"/>
      <c r="H675" s="10" t="s">
        <v>390</v>
      </c>
      <c r="I675" s="12">
        <v>49470.3</v>
      </c>
      <c r="J675" s="12"/>
    </row>
    <row r="676" spans="1:10" s="1" customFormat="1" ht="11.15" customHeight="1" x14ac:dyDescent="0.25">
      <c r="A676" s="15"/>
      <c r="B676" s="16"/>
      <c r="C676" s="15"/>
      <c r="D676" s="16"/>
      <c r="E676" s="15"/>
      <c r="F676" s="15"/>
      <c r="G676" s="15"/>
      <c r="H676" s="15"/>
      <c r="I676" s="15"/>
      <c r="J676" s="15"/>
    </row>
    <row r="677" spans="1:10" s="1" customFormat="1" ht="19.75" customHeight="1" x14ac:dyDescent="0.25">
      <c r="A677" s="3" t="s">
        <v>391</v>
      </c>
      <c r="B677" s="3" t="s">
        <v>392</v>
      </c>
      <c r="C677" s="4" t="s">
        <v>393</v>
      </c>
      <c r="D677" s="5" t="s">
        <v>394</v>
      </c>
      <c r="E677" s="5" t="s">
        <v>395</v>
      </c>
      <c r="F677" s="6" t="s">
        <v>395</v>
      </c>
      <c r="G677" s="4" t="s">
        <v>15</v>
      </c>
      <c r="H677" s="5" t="s">
        <v>16</v>
      </c>
      <c r="I677" s="7">
        <v>25025</v>
      </c>
      <c r="J677" s="7"/>
    </row>
    <row r="678" spans="1:10" s="1" customFormat="1" ht="19.75" customHeight="1" x14ac:dyDescent="0.25">
      <c r="A678" s="24"/>
      <c r="B678" s="17" t="s">
        <v>392</v>
      </c>
      <c r="C678" s="18" t="s">
        <v>180</v>
      </c>
      <c r="D678" s="19" t="s">
        <v>181</v>
      </c>
      <c r="E678" s="19" t="s">
        <v>395</v>
      </c>
      <c r="F678" s="25"/>
      <c r="G678" s="18" t="s">
        <v>15</v>
      </c>
      <c r="H678" s="19" t="s">
        <v>16</v>
      </c>
      <c r="I678" s="21">
        <v>275000</v>
      </c>
      <c r="J678" s="21"/>
    </row>
    <row r="679" spans="1:10" s="1" customFormat="1" ht="19.75" customHeight="1" x14ac:dyDescent="0.25">
      <c r="A679" s="22"/>
      <c r="B679" s="3" t="s">
        <v>392</v>
      </c>
      <c r="C679" s="4" t="s">
        <v>129</v>
      </c>
      <c r="D679" s="5" t="s">
        <v>130</v>
      </c>
      <c r="E679" s="5" t="s">
        <v>395</v>
      </c>
      <c r="F679" s="23"/>
      <c r="G679" s="4" t="s">
        <v>15</v>
      </c>
      <c r="H679" s="5" t="s">
        <v>16</v>
      </c>
      <c r="I679" s="7">
        <v>12317920.189999999</v>
      </c>
      <c r="J679" s="7">
        <v>134307.54999999999</v>
      </c>
    </row>
    <row r="680" spans="1:10" s="1" customFormat="1" ht="19.75" customHeight="1" x14ac:dyDescent="0.25">
      <c r="A680" s="8"/>
      <c r="B680" s="8"/>
      <c r="C680" s="9"/>
      <c r="D680" s="9"/>
      <c r="E680" s="10" t="s">
        <v>395</v>
      </c>
      <c r="F680" s="10" t="s">
        <v>395</v>
      </c>
      <c r="G680" s="11" t="s">
        <v>15</v>
      </c>
      <c r="H680" s="10" t="s">
        <v>16</v>
      </c>
      <c r="I680" s="12">
        <v>12617945.189999999</v>
      </c>
      <c r="J680" s="12">
        <v>134307.54999999999</v>
      </c>
    </row>
    <row r="681" spans="1:10" s="1" customFormat="1" ht="19.75" customHeight="1" x14ac:dyDescent="0.25">
      <c r="A681" s="24"/>
      <c r="B681" s="17" t="s">
        <v>392</v>
      </c>
      <c r="C681" s="18" t="s">
        <v>30</v>
      </c>
      <c r="D681" s="19" t="s">
        <v>31</v>
      </c>
      <c r="E681" s="19" t="s">
        <v>396</v>
      </c>
      <c r="F681" s="20" t="s">
        <v>396</v>
      </c>
      <c r="G681" s="18" t="s">
        <v>44</v>
      </c>
      <c r="H681" s="19" t="s">
        <v>16</v>
      </c>
      <c r="I681" s="21">
        <v>26417.45</v>
      </c>
      <c r="J681" s="21">
        <v>3492.25</v>
      </c>
    </row>
    <row r="682" spans="1:10" s="1" customFormat="1" ht="19.75" customHeight="1" x14ac:dyDescent="0.25">
      <c r="A682" s="22"/>
      <c r="B682" s="3" t="s">
        <v>392</v>
      </c>
      <c r="C682" s="4" t="s">
        <v>32</v>
      </c>
      <c r="D682" s="5" t="s">
        <v>33</v>
      </c>
      <c r="E682" s="5" t="s">
        <v>396</v>
      </c>
      <c r="F682" s="23"/>
      <c r="G682" s="4" t="s">
        <v>44</v>
      </c>
      <c r="H682" s="5" t="s">
        <v>16</v>
      </c>
      <c r="I682" s="7">
        <v>2020.99</v>
      </c>
      <c r="J682" s="7">
        <v>267.19</v>
      </c>
    </row>
    <row r="683" spans="1:10" s="1" customFormat="1" ht="19.75" customHeight="1" x14ac:dyDescent="0.25">
      <c r="A683" s="24"/>
      <c r="B683" s="17" t="s">
        <v>392</v>
      </c>
      <c r="C683" s="18" t="s">
        <v>250</v>
      </c>
      <c r="D683" s="19" t="s">
        <v>251</v>
      </c>
      <c r="E683" s="19" t="s">
        <v>396</v>
      </c>
      <c r="F683" s="25"/>
      <c r="G683" s="18" t="s">
        <v>44</v>
      </c>
      <c r="H683" s="19" t="s">
        <v>16</v>
      </c>
      <c r="I683" s="21">
        <v>55619.87</v>
      </c>
      <c r="J683" s="21">
        <v>885.94</v>
      </c>
    </row>
    <row r="684" spans="1:10" s="1" customFormat="1" ht="19.75" customHeight="1" x14ac:dyDescent="0.25">
      <c r="A684" s="22"/>
      <c r="B684" s="3" t="s">
        <v>392</v>
      </c>
      <c r="C684" s="4" t="s">
        <v>184</v>
      </c>
      <c r="D684" s="5" t="s">
        <v>185</v>
      </c>
      <c r="E684" s="5" t="s">
        <v>396</v>
      </c>
      <c r="F684" s="23"/>
      <c r="G684" s="4" t="s">
        <v>44</v>
      </c>
      <c r="H684" s="5" t="s">
        <v>16</v>
      </c>
      <c r="I684" s="7">
        <v>424.14</v>
      </c>
      <c r="J684" s="7">
        <v>424.14</v>
      </c>
    </row>
    <row r="685" spans="1:10" s="1" customFormat="1" ht="19.75" customHeight="1" x14ac:dyDescent="0.25">
      <c r="A685" s="24"/>
      <c r="B685" s="17" t="s">
        <v>392</v>
      </c>
      <c r="C685" s="18" t="s">
        <v>129</v>
      </c>
      <c r="D685" s="19" t="s">
        <v>130</v>
      </c>
      <c r="E685" s="19" t="s">
        <v>396</v>
      </c>
      <c r="F685" s="25"/>
      <c r="G685" s="18" t="s">
        <v>44</v>
      </c>
      <c r="H685" s="19" t="s">
        <v>16</v>
      </c>
      <c r="I685" s="21">
        <v>641855.01</v>
      </c>
      <c r="J685" s="21">
        <v>7618.01</v>
      </c>
    </row>
    <row r="686" spans="1:10" s="1" customFormat="1" ht="19.75" customHeight="1" x14ac:dyDescent="0.25">
      <c r="A686" s="8"/>
      <c r="B686" s="8"/>
      <c r="C686" s="9"/>
      <c r="D686" s="9"/>
      <c r="E686" s="10" t="s">
        <v>396</v>
      </c>
      <c r="F686" s="10" t="s">
        <v>396</v>
      </c>
      <c r="G686" s="11" t="s">
        <v>44</v>
      </c>
      <c r="H686" s="10" t="s">
        <v>16</v>
      </c>
      <c r="I686" s="12">
        <v>726337.46</v>
      </c>
      <c r="J686" s="12">
        <v>12687.53</v>
      </c>
    </row>
    <row r="687" spans="1:10" s="1" customFormat="1" ht="19.75" customHeight="1" x14ac:dyDescent="0.25">
      <c r="A687" s="13" t="s">
        <v>391</v>
      </c>
      <c r="B687" s="14"/>
      <c r="C687" s="9"/>
      <c r="D687" s="9"/>
      <c r="E687" s="9"/>
      <c r="F687" s="9"/>
      <c r="G687" s="9"/>
      <c r="H687" s="10" t="s">
        <v>397</v>
      </c>
      <c r="I687" s="12">
        <v>13344282.65</v>
      </c>
      <c r="J687" s="12">
        <v>146995.07999999999</v>
      </c>
    </row>
    <row r="688" spans="1:10" s="1" customFormat="1" ht="11.15" customHeight="1" x14ac:dyDescent="0.25">
      <c r="A688" s="15"/>
      <c r="B688" s="16"/>
      <c r="C688" s="15"/>
      <c r="D688" s="16"/>
      <c r="E688" s="15"/>
      <c r="F688" s="15"/>
      <c r="G688" s="15"/>
      <c r="H688" s="15"/>
      <c r="I688" s="15"/>
      <c r="J688" s="15"/>
    </row>
    <row r="689" spans="1:10" s="1" customFormat="1" ht="19.75" customHeight="1" x14ac:dyDescent="0.25">
      <c r="A689" s="3" t="s">
        <v>398</v>
      </c>
      <c r="B689" s="3" t="s">
        <v>399</v>
      </c>
      <c r="C689" s="4" t="s">
        <v>217</v>
      </c>
      <c r="D689" s="5" t="s">
        <v>218</v>
      </c>
      <c r="E689" s="5" t="s">
        <v>400</v>
      </c>
      <c r="F689" s="6" t="s">
        <v>401</v>
      </c>
      <c r="G689" s="4" t="s">
        <v>15</v>
      </c>
      <c r="H689" s="5" t="s">
        <v>16</v>
      </c>
      <c r="I689" s="7">
        <v>1306896.6200000001</v>
      </c>
      <c r="J689" s="7">
        <v>53440.45</v>
      </c>
    </row>
    <row r="690" spans="1:10" s="1" customFormat="1" ht="19.75" customHeight="1" x14ac:dyDescent="0.25">
      <c r="A690" s="8"/>
      <c r="B690" s="8"/>
      <c r="C690" s="9"/>
      <c r="D690" s="9"/>
      <c r="E690" s="10" t="s">
        <v>400</v>
      </c>
      <c r="F690" s="10" t="s">
        <v>401</v>
      </c>
      <c r="G690" s="11" t="s">
        <v>15</v>
      </c>
      <c r="H690" s="10" t="s">
        <v>16</v>
      </c>
      <c r="I690" s="12">
        <v>1306896.6200000001</v>
      </c>
      <c r="J690" s="12">
        <v>53440.45</v>
      </c>
    </row>
    <row r="691" spans="1:10" s="1" customFormat="1" ht="19.75" customHeight="1" x14ac:dyDescent="0.25">
      <c r="A691" s="24"/>
      <c r="B691" s="17" t="s">
        <v>399</v>
      </c>
      <c r="C691" s="18" t="s">
        <v>30</v>
      </c>
      <c r="D691" s="19" t="s">
        <v>31</v>
      </c>
      <c r="E691" s="19" t="s">
        <v>400</v>
      </c>
      <c r="F691" s="20" t="s">
        <v>402</v>
      </c>
      <c r="G691" s="18" t="s">
        <v>15</v>
      </c>
      <c r="H691" s="19" t="s">
        <v>16</v>
      </c>
      <c r="I691" s="21">
        <v>142366.44</v>
      </c>
      <c r="J691" s="21">
        <v>7951.3</v>
      </c>
    </row>
    <row r="692" spans="1:10" s="1" customFormat="1" ht="19.75" customHeight="1" x14ac:dyDescent="0.25">
      <c r="A692" s="22"/>
      <c r="B692" s="3" t="s">
        <v>399</v>
      </c>
      <c r="C692" s="4" t="s">
        <v>32</v>
      </c>
      <c r="D692" s="5" t="s">
        <v>33</v>
      </c>
      <c r="E692" s="5" t="s">
        <v>400</v>
      </c>
      <c r="F692" s="23"/>
      <c r="G692" s="4" t="s">
        <v>15</v>
      </c>
      <c r="H692" s="5" t="s">
        <v>16</v>
      </c>
      <c r="I692" s="7">
        <v>10502.08</v>
      </c>
      <c r="J692" s="7">
        <v>597.64</v>
      </c>
    </row>
    <row r="693" spans="1:10" s="1" customFormat="1" ht="19.75" customHeight="1" x14ac:dyDescent="0.25">
      <c r="A693" s="24"/>
      <c r="B693" s="17" t="s">
        <v>399</v>
      </c>
      <c r="C693" s="18" t="s">
        <v>34</v>
      </c>
      <c r="D693" s="19" t="s">
        <v>35</v>
      </c>
      <c r="E693" s="19" t="s">
        <v>400</v>
      </c>
      <c r="F693" s="25"/>
      <c r="G693" s="18" t="s">
        <v>15</v>
      </c>
      <c r="H693" s="19" t="s">
        <v>16</v>
      </c>
      <c r="I693" s="21">
        <v>119078.38</v>
      </c>
      <c r="J693" s="21">
        <v>6336.92</v>
      </c>
    </row>
    <row r="694" spans="1:10" s="1" customFormat="1" ht="19.75" customHeight="1" x14ac:dyDescent="0.25">
      <c r="A694" s="22"/>
      <c r="B694" s="3" t="s">
        <v>399</v>
      </c>
      <c r="C694" s="4" t="s">
        <v>36</v>
      </c>
      <c r="D694" s="5" t="s">
        <v>37</v>
      </c>
      <c r="E694" s="5" t="s">
        <v>400</v>
      </c>
      <c r="F694" s="23"/>
      <c r="G694" s="4" t="s">
        <v>15</v>
      </c>
      <c r="H694" s="5" t="s">
        <v>16</v>
      </c>
      <c r="I694" s="7">
        <v>20716.87</v>
      </c>
      <c r="J694" s="7">
        <v>1685.4</v>
      </c>
    </row>
    <row r="695" spans="1:10" s="1" customFormat="1" ht="19.75" customHeight="1" x14ac:dyDescent="0.25">
      <c r="A695" s="24"/>
      <c r="B695" s="17" t="s">
        <v>399</v>
      </c>
      <c r="C695" s="18" t="s">
        <v>38</v>
      </c>
      <c r="D695" s="19" t="s">
        <v>39</v>
      </c>
      <c r="E695" s="19" t="s">
        <v>400</v>
      </c>
      <c r="F695" s="25"/>
      <c r="G695" s="18" t="s">
        <v>15</v>
      </c>
      <c r="H695" s="19" t="s">
        <v>16</v>
      </c>
      <c r="I695" s="21">
        <v>30.96</v>
      </c>
      <c r="J695" s="21">
        <v>2.64</v>
      </c>
    </row>
    <row r="696" spans="1:10" s="1" customFormat="1" ht="19.75" customHeight="1" x14ac:dyDescent="0.25">
      <c r="A696" s="22"/>
      <c r="B696" s="3" t="s">
        <v>399</v>
      </c>
      <c r="C696" s="4" t="s">
        <v>314</v>
      </c>
      <c r="D696" s="5" t="s">
        <v>315</v>
      </c>
      <c r="E696" s="5" t="s">
        <v>400</v>
      </c>
      <c r="F696" s="23"/>
      <c r="G696" s="4" t="s">
        <v>15</v>
      </c>
      <c r="H696" s="5" t="s">
        <v>16</v>
      </c>
      <c r="I696" s="7">
        <v>82.32</v>
      </c>
      <c r="J696" s="7"/>
    </row>
    <row r="697" spans="1:10" s="1" customFormat="1" ht="19.75" customHeight="1" x14ac:dyDescent="0.25">
      <c r="A697" s="24"/>
      <c r="B697" s="17" t="s">
        <v>399</v>
      </c>
      <c r="C697" s="18" t="s">
        <v>242</v>
      </c>
      <c r="D697" s="19" t="s">
        <v>243</v>
      </c>
      <c r="E697" s="19" t="s">
        <v>400</v>
      </c>
      <c r="F697" s="25"/>
      <c r="G697" s="18" t="s">
        <v>15</v>
      </c>
      <c r="H697" s="19" t="s">
        <v>16</v>
      </c>
      <c r="I697" s="21">
        <v>38.58</v>
      </c>
      <c r="J697" s="21"/>
    </row>
    <row r="698" spans="1:10" s="1" customFormat="1" ht="19.75" customHeight="1" x14ac:dyDescent="0.25">
      <c r="A698" s="22"/>
      <c r="B698" s="3" t="s">
        <v>399</v>
      </c>
      <c r="C698" s="4" t="s">
        <v>318</v>
      </c>
      <c r="D698" s="5" t="s">
        <v>319</v>
      </c>
      <c r="E698" s="5" t="s">
        <v>400</v>
      </c>
      <c r="F698" s="23"/>
      <c r="G698" s="4" t="s">
        <v>15</v>
      </c>
      <c r="H698" s="5" t="s">
        <v>16</v>
      </c>
      <c r="I698" s="7">
        <v>1159.19</v>
      </c>
      <c r="J698" s="7"/>
    </row>
    <row r="699" spans="1:10" s="1" customFormat="1" ht="19.75" customHeight="1" x14ac:dyDescent="0.25">
      <c r="A699" s="24"/>
      <c r="B699" s="17" t="s">
        <v>399</v>
      </c>
      <c r="C699" s="18" t="s">
        <v>322</v>
      </c>
      <c r="D699" s="19" t="s">
        <v>323</v>
      </c>
      <c r="E699" s="19" t="s">
        <v>400</v>
      </c>
      <c r="F699" s="25"/>
      <c r="G699" s="18" t="s">
        <v>15</v>
      </c>
      <c r="H699" s="19" t="s">
        <v>16</v>
      </c>
      <c r="I699" s="21">
        <v>17.09</v>
      </c>
      <c r="J699" s="21"/>
    </row>
    <row r="700" spans="1:10" s="1" customFormat="1" ht="19.75" customHeight="1" x14ac:dyDescent="0.25">
      <c r="A700" s="22"/>
      <c r="B700" s="3" t="s">
        <v>399</v>
      </c>
      <c r="C700" s="4" t="s">
        <v>220</v>
      </c>
      <c r="D700" s="5" t="s">
        <v>221</v>
      </c>
      <c r="E700" s="5" t="s">
        <v>400</v>
      </c>
      <c r="F700" s="23"/>
      <c r="G700" s="4" t="s">
        <v>15</v>
      </c>
      <c r="H700" s="5" t="s">
        <v>16</v>
      </c>
      <c r="I700" s="7">
        <v>7253.84</v>
      </c>
      <c r="J700" s="7"/>
    </row>
    <row r="701" spans="1:10" s="1" customFormat="1" ht="19.75" customHeight="1" x14ac:dyDescent="0.25">
      <c r="A701" s="24"/>
      <c r="B701" s="17" t="s">
        <v>399</v>
      </c>
      <c r="C701" s="18" t="s">
        <v>328</v>
      </c>
      <c r="D701" s="19" t="s">
        <v>329</v>
      </c>
      <c r="E701" s="19" t="s">
        <v>400</v>
      </c>
      <c r="F701" s="25"/>
      <c r="G701" s="18" t="s">
        <v>15</v>
      </c>
      <c r="H701" s="19" t="s">
        <v>16</v>
      </c>
      <c r="I701" s="21">
        <v>349.03</v>
      </c>
      <c r="J701" s="21"/>
    </row>
    <row r="702" spans="1:10" s="1" customFormat="1" ht="19.75" customHeight="1" x14ac:dyDescent="0.25">
      <c r="A702" s="22"/>
      <c r="B702" s="3" t="s">
        <v>399</v>
      </c>
      <c r="C702" s="4" t="s">
        <v>186</v>
      </c>
      <c r="D702" s="5" t="s">
        <v>187</v>
      </c>
      <c r="E702" s="5" t="s">
        <v>400</v>
      </c>
      <c r="F702" s="23"/>
      <c r="G702" s="4" t="s">
        <v>15</v>
      </c>
      <c r="H702" s="5" t="s">
        <v>16</v>
      </c>
      <c r="I702" s="7">
        <v>0</v>
      </c>
      <c r="J702" s="7"/>
    </row>
    <row r="703" spans="1:10" s="1" customFormat="1" ht="19.75" customHeight="1" x14ac:dyDescent="0.25">
      <c r="A703" s="24"/>
      <c r="B703" s="17" t="s">
        <v>399</v>
      </c>
      <c r="C703" s="18" t="s">
        <v>403</v>
      </c>
      <c r="D703" s="19" t="s">
        <v>404</v>
      </c>
      <c r="E703" s="19" t="s">
        <v>400</v>
      </c>
      <c r="F703" s="25"/>
      <c r="G703" s="18" t="s">
        <v>15</v>
      </c>
      <c r="H703" s="19" t="s">
        <v>16</v>
      </c>
      <c r="I703" s="21">
        <v>402.5</v>
      </c>
      <c r="J703" s="21"/>
    </row>
    <row r="704" spans="1:10" s="1" customFormat="1" ht="19.75" customHeight="1" x14ac:dyDescent="0.25">
      <c r="A704" s="8"/>
      <c r="B704" s="8"/>
      <c r="C704" s="9"/>
      <c r="D704" s="9"/>
      <c r="E704" s="10" t="s">
        <v>400</v>
      </c>
      <c r="F704" s="10" t="s">
        <v>402</v>
      </c>
      <c r="G704" s="11" t="s">
        <v>15</v>
      </c>
      <c r="H704" s="10" t="s">
        <v>16</v>
      </c>
      <c r="I704" s="12">
        <v>301997.28000000003</v>
      </c>
      <c r="J704" s="12">
        <v>16573.900000000001</v>
      </c>
    </row>
    <row r="705" spans="1:10" s="1" customFormat="1" ht="19.75" customHeight="1" x14ac:dyDescent="0.25">
      <c r="A705" s="13" t="s">
        <v>398</v>
      </c>
      <c r="B705" s="14"/>
      <c r="C705" s="9"/>
      <c r="D705" s="9"/>
      <c r="E705" s="9"/>
      <c r="F705" s="9"/>
      <c r="G705" s="9"/>
      <c r="H705" s="10" t="s">
        <v>405</v>
      </c>
      <c r="I705" s="12">
        <v>1608893.9</v>
      </c>
      <c r="J705" s="12">
        <v>70014.350000000006</v>
      </c>
    </row>
    <row r="706" spans="1:10" s="1" customFormat="1" ht="11.15" customHeight="1" x14ac:dyDescent="0.25">
      <c r="A706" s="15"/>
      <c r="B706" s="16"/>
      <c r="C706" s="15"/>
      <c r="D706" s="16"/>
      <c r="E706" s="15"/>
      <c r="F706" s="15"/>
      <c r="G706" s="15"/>
      <c r="H706" s="15"/>
      <c r="I706" s="15"/>
      <c r="J706" s="15"/>
    </row>
    <row r="707" spans="1:10" s="1" customFormat="1" ht="19.75" customHeight="1" x14ac:dyDescent="0.25">
      <c r="A707" s="3" t="s">
        <v>406</v>
      </c>
      <c r="B707" s="3" t="s">
        <v>407</v>
      </c>
      <c r="C707" s="4" t="s">
        <v>30</v>
      </c>
      <c r="D707" s="5" t="s">
        <v>31</v>
      </c>
      <c r="E707" s="5" t="s">
        <v>408</v>
      </c>
      <c r="F707" s="6" t="s">
        <v>408</v>
      </c>
      <c r="G707" s="4" t="s">
        <v>15</v>
      </c>
      <c r="H707" s="5" t="s">
        <v>16</v>
      </c>
      <c r="I707" s="7">
        <v>20609.560000000001</v>
      </c>
      <c r="J707" s="7"/>
    </row>
    <row r="708" spans="1:10" s="1" customFormat="1" ht="19.75" customHeight="1" x14ac:dyDescent="0.25">
      <c r="A708" s="24"/>
      <c r="B708" s="17" t="s">
        <v>407</v>
      </c>
      <c r="C708" s="18" t="s">
        <v>236</v>
      </c>
      <c r="D708" s="19" t="s">
        <v>237</v>
      </c>
      <c r="E708" s="19" t="s">
        <v>408</v>
      </c>
      <c r="F708" s="25"/>
      <c r="G708" s="18" t="s">
        <v>15</v>
      </c>
      <c r="H708" s="19" t="s">
        <v>16</v>
      </c>
      <c r="I708" s="21">
        <v>53.97</v>
      </c>
      <c r="J708" s="21"/>
    </row>
    <row r="709" spans="1:10" s="1" customFormat="1" ht="19.75" customHeight="1" x14ac:dyDescent="0.25">
      <c r="A709" s="22"/>
      <c r="B709" s="3" t="s">
        <v>407</v>
      </c>
      <c r="C709" s="4" t="s">
        <v>32</v>
      </c>
      <c r="D709" s="5" t="s">
        <v>33</v>
      </c>
      <c r="E709" s="5" t="s">
        <v>408</v>
      </c>
      <c r="F709" s="23"/>
      <c r="G709" s="4" t="s">
        <v>15</v>
      </c>
      <c r="H709" s="5" t="s">
        <v>16</v>
      </c>
      <c r="I709" s="7">
        <v>1549.65</v>
      </c>
      <c r="J709" s="7"/>
    </row>
    <row r="710" spans="1:10" s="1" customFormat="1" ht="19.75" customHeight="1" x14ac:dyDescent="0.25">
      <c r="A710" s="24"/>
      <c r="B710" s="17" t="s">
        <v>407</v>
      </c>
      <c r="C710" s="18" t="s">
        <v>34</v>
      </c>
      <c r="D710" s="19" t="s">
        <v>35</v>
      </c>
      <c r="E710" s="19" t="s">
        <v>408</v>
      </c>
      <c r="F710" s="25"/>
      <c r="G710" s="18" t="s">
        <v>15</v>
      </c>
      <c r="H710" s="19" t="s">
        <v>16</v>
      </c>
      <c r="I710" s="21">
        <v>17432.12</v>
      </c>
      <c r="J710" s="21"/>
    </row>
    <row r="711" spans="1:10" s="1" customFormat="1" ht="19.75" customHeight="1" x14ac:dyDescent="0.25">
      <c r="A711" s="22"/>
      <c r="B711" s="3" t="s">
        <v>407</v>
      </c>
      <c r="C711" s="4" t="s">
        <v>36</v>
      </c>
      <c r="D711" s="5" t="s">
        <v>37</v>
      </c>
      <c r="E711" s="5" t="s">
        <v>408</v>
      </c>
      <c r="F711" s="23"/>
      <c r="G711" s="4" t="s">
        <v>15</v>
      </c>
      <c r="H711" s="5" t="s">
        <v>16</v>
      </c>
      <c r="I711" s="7">
        <v>3795.22</v>
      </c>
      <c r="J711" s="7"/>
    </row>
    <row r="712" spans="1:10" s="1" customFormat="1" ht="19.75" customHeight="1" x14ac:dyDescent="0.25">
      <c r="A712" s="24"/>
      <c r="B712" s="17" t="s">
        <v>407</v>
      </c>
      <c r="C712" s="18" t="s">
        <v>38</v>
      </c>
      <c r="D712" s="19" t="s">
        <v>39</v>
      </c>
      <c r="E712" s="19" t="s">
        <v>408</v>
      </c>
      <c r="F712" s="25"/>
      <c r="G712" s="18" t="s">
        <v>15</v>
      </c>
      <c r="H712" s="19" t="s">
        <v>16</v>
      </c>
      <c r="I712" s="21">
        <v>5</v>
      </c>
      <c r="J712" s="21"/>
    </row>
    <row r="713" spans="1:10" s="1" customFormat="1" ht="19.75" customHeight="1" x14ac:dyDescent="0.25">
      <c r="A713" s="22"/>
      <c r="B713" s="3" t="s">
        <v>407</v>
      </c>
      <c r="C713" s="4" t="s">
        <v>254</v>
      </c>
      <c r="D713" s="5" t="s">
        <v>255</v>
      </c>
      <c r="E713" s="5" t="s">
        <v>408</v>
      </c>
      <c r="F713" s="23"/>
      <c r="G713" s="4" t="s">
        <v>15</v>
      </c>
      <c r="H713" s="5" t="s">
        <v>16</v>
      </c>
      <c r="I713" s="7">
        <v>440</v>
      </c>
      <c r="J713" s="7"/>
    </row>
    <row r="714" spans="1:10" s="1" customFormat="1" ht="19.75" customHeight="1" x14ac:dyDescent="0.25">
      <c r="A714" s="24"/>
      <c r="B714" s="17" t="s">
        <v>407</v>
      </c>
      <c r="C714" s="18" t="s">
        <v>11</v>
      </c>
      <c r="D714" s="19" t="s">
        <v>12</v>
      </c>
      <c r="E714" s="19" t="s">
        <v>408</v>
      </c>
      <c r="F714" s="25"/>
      <c r="G714" s="18" t="s">
        <v>15</v>
      </c>
      <c r="H714" s="19" t="s">
        <v>16</v>
      </c>
      <c r="I714" s="21">
        <v>3006.44</v>
      </c>
      <c r="J714" s="21"/>
    </row>
    <row r="715" spans="1:10" s="1" customFormat="1" ht="19.75" customHeight="1" x14ac:dyDescent="0.25">
      <c r="A715" s="22"/>
      <c r="B715" s="3" t="s">
        <v>407</v>
      </c>
      <c r="C715" s="4" t="s">
        <v>61</v>
      </c>
      <c r="D715" s="5" t="s">
        <v>62</v>
      </c>
      <c r="E715" s="5" t="s">
        <v>408</v>
      </c>
      <c r="F715" s="23"/>
      <c r="G715" s="4" t="s">
        <v>15</v>
      </c>
      <c r="H715" s="5" t="s">
        <v>16</v>
      </c>
      <c r="I715" s="7">
        <v>313.31</v>
      </c>
      <c r="J715" s="7"/>
    </row>
    <row r="716" spans="1:10" s="1" customFormat="1" ht="19.75" customHeight="1" x14ac:dyDescent="0.25">
      <c r="A716" s="24"/>
      <c r="B716" s="17" t="s">
        <v>407</v>
      </c>
      <c r="C716" s="18" t="s">
        <v>75</v>
      </c>
      <c r="D716" s="19" t="s">
        <v>76</v>
      </c>
      <c r="E716" s="19" t="s">
        <v>408</v>
      </c>
      <c r="F716" s="25"/>
      <c r="G716" s="18" t="s">
        <v>15</v>
      </c>
      <c r="H716" s="19" t="s">
        <v>16</v>
      </c>
      <c r="I716" s="21">
        <v>4849.2</v>
      </c>
      <c r="J716" s="21"/>
    </row>
    <row r="717" spans="1:10" s="1" customFormat="1" ht="19.75" customHeight="1" x14ac:dyDescent="0.25">
      <c r="A717" s="22"/>
      <c r="B717" s="3" t="s">
        <v>407</v>
      </c>
      <c r="C717" s="4" t="s">
        <v>180</v>
      </c>
      <c r="D717" s="5" t="s">
        <v>181</v>
      </c>
      <c r="E717" s="5" t="s">
        <v>408</v>
      </c>
      <c r="F717" s="23"/>
      <c r="G717" s="4" t="s">
        <v>15</v>
      </c>
      <c r="H717" s="5" t="s">
        <v>16</v>
      </c>
      <c r="I717" s="7">
        <v>158.88999999999999</v>
      </c>
      <c r="J717" s="7"/>
    </row>
    <row r="718" spans="1:10" s="1" customFormat="1" ht="19.75" customHeight="1" x14ac:dyDescent="0.25">
      <c r="A718" s="24"/>
      <c r="B718" s="17" t="s">
        <v>407</v>
      </c>
      <c r="C718" s="18" t="s">
        <v>104</v>
      </c>
      <c r="D718" s="19" t="s">
        <v>105</v>
      </c>
      <c r="E718" s="19" t="s">
        <v>408</v>
      </c>
      <c r="F718" s="25"/>
      <c r="G718" s="18" t="s">
        <v>15</v>
      </c>
      <c r="H718" s="19" t="s">
        <v>16</v>
      </c>
      <c r="I718" s="21">
        <v>4237.04</v>
      </c>
      <c r="J718" s="21"/>
    </row>
    <row r="719" spans="1:10" s="1" customFormat="1" ht="19.75" customHeight="1" x14ac:dyDescent="0.25">
      <c r="A719" s="22"/>
      <c r="B719" s="3" t="s">
        <v>407</v>
      </c>
      <c r="C719" s="4" t="s">
        <v>192</v>
      </c>
      <c r="D719" s="5" t="s">
        <v>193</v>
      </c>
      <c r="E719" s="5" t="s">
        <v>408</v>
      </c>
      <c r="F719" s="23"/>
      <c r="G719" s="4" t="s">
        <v>15</v>
      </c>
      <c r="H719" s="5" t="s">
        <v>16</v>
      </c>
      <c r="I719" s="7">
        <v>47.67</v>
      </c>
      <c r="J719" s="7"/>
    </row>
    <row r="720" spans="1:10" s="1" customFormat="1" ht="19.75" customHeight="1" x14ac:dyDescent="0.25">
      <c r="A720" s="24"/>
      <c r="B720" s="17" t="s">
        <v>407</v>
      </c>
      <c r="C720" s="18" t="s">
        <v>294</v>
      </c>
      <c r="D720" s="19" t="s">
        <v>295</v>
      </c>
      <c r="E720" s="19" t="s">
        <v>408</v>
      </c>
      <c r="F720" s="25"/>
      <c r="G720" s="18" t="s">
        <v>15</v>
      </c>
      <c r="H720" s="19" t="s">
        <v>16</v>
      </c>
      <c r="I720" s="21">
        <v>173.48</v>
      </c>
      <c r="J720" s="21"/>
    </row>
    <row r="721" spans="1:10" s="1" customFormat="1" ht="19.75" customHeight="1" x14ac:dyDescent="0.25">
      <c r="A721" s="22"/>
      <c r="B721" s="3" t="s">
        <v>407</v>
      </c>
      <c r="C721" s="4" t="s">
        <v>87</v>
      </c>
      <c r="D721" s="5" t="s">
        <v>88</v>
      </c>
      <c r="E721" s="5" t="s">
        <v>408</v>
      </c>
      <c r="F721" s="23"/>
      <c r="G721" s="4" t="s">
        <v>15</v>
      </c>
      <c r="H721" s="5" t="s">
        <v>16</v>
      </c>
      <c r="I721" s="7">
        <v>909.5</v>
      </c>
      <c r="J721" s="7"/>
    </row>
    <row r="722" spans="1:10" s="1" customFormat="1" ht="19.75" customHeight="1" x14ac:dyDescent="0.25">
      <c r="A722" s="8"/>
      <c r="B722" s="8"/>
      <c r="C722" s="9"/>
      <c r="D722" s="9"/>
      <c r="E722" s="10" t="s">
        <v>408</v>
      </c>
      <c r="F722" s="10" t="s">
        <v>408</v>
      </c>
      <c r="G722" s="11" t="s">
        <v>15</v>
      </c>
      <c r="H722" s="10" t="s">
        <v>16</v>
      </c>
      <c r="I722" s="12">
        <v>57581.05</v>
      </c>
      <c r="J722" s="12"/>
    </row>
    <row r="723" spans="1:10" s="1" customFormat="1" ht="19.75" customHeight="1" x14ac:dyDescent="0.25">
      <c r="A723" s="24"/>
      <c r="B723" s="17" t="s">
        <v>407</v>
      </c>
      <c r="C723" s="18" t="s">
        <v>57</v>
      </c>
      <c r="D723" s="19" t="s">
        <v>58</v>
      </c>
      <c r="E723" s="19" t="s">
        <v>409</v>
      </c>
      <c r="F723" s="20" t="s">
        <v>409</v>
      </c>
      <c r="G723" s="18" t="s">
        <v>15</v>
      </c>
      <c r="H723" s="19" t="s">
        <v>16</v>
      </c>
      <c r="I723" s="21">
        <v>1216.6400000000001</v>
      </c>
      <c r="J723" s="21"/>
    </row>
    <row r="724" spans="1:10" s="1" customFormat="1" ht="19.75" customHeight="1" x14ac:dyDescent="0.25">
      <c r="A724" s="22"/>
      <c r="B724" s="3" t="s">
        <v>407</v>
      </c>
      <c r="C724" s="4" t="s">
        <v>11</v>
      </c>
      <c r="D724" s="5" t="s">
        <v>12</v>
      </c>
      <c r="E724" s="5" t="s">
        <v>409</v>
      </c>
      <c r="F724" s="23"/>
      <c r="G724" s="4" t="s">
        <v>15</v>
      </c>
      <c r="H724" s="5" t="s">
        <v>16</v>
      </c>
      <c r="I724" s="7">
        <v>14607.71</v>
      </c>
      <c r="J724" s="7"/>
    </row>
    <row r="725" spans="1:10" s="1" customFormat="1" ht="19.75" customHeight="1" x14ac:dyDescent="0.25">
      <c r="A725" s="24"/>
      <c r="B725" s="17" t="s">
        <v>407</v>
      </c>
      <c r="C725" s="18" t="s">
        <v>61</v>
      </c>
      <c r="D725" s="19" t="s">
        <v>62</v>
      </c>
      <c r="E725" s="19" t="s">
        <v>409</v>
      </c>
      <c r="F725" s="25"/>
      <c r="G725" s="18" t="s">
        <v>15</v>
      </c>
      <c r="H725" s="19" t="s">
        <v>16</v>
      </c>
      <c r="I725" s="21">
        <v>29828.74</v>
      </c>
      <c r="J725" s="21"/>
    </row>
    <row r="726" spans="1:10" s="1" customFormat="1" ht="19.75" customHeight="1" x14ac:dyDescent="0.25">
      <c r="A726" s="22"/>
      <c r="B726" s="3" t="s">
        <v>407</v>
      </c>
      <c r="C726" s="4" t="s">
        <v>63</v>
      </c>
      <c r="D726" s="5" t="s">
        <v>64</v>
      </c>
      <c r="E726" s="5" t="s">
        <v>409</v>
      </c>
      <c r="F726" s="23"/>
      <c r="G726" s="4" t="s">
        <v>15</v>
      </c>
      <c r="H726" s="5" t="s">
        <v>16</v>
      </c>
      <c r="I726" s="7">
        <v>4421.62</v>
      </c>
      <c r="J726" s="7"/>
    </row>
    <row r="727" spans="1:10" s="1" customFormat="1" ht="19.75" customHeight="1" x14ac:dyDescent="0.25">
      <c r="A727" s="24"/>
      <c r="B727" s="17" t="s">
        <v>407</v>
      </c>
      <c r="C727" s="18" t="s">
        <v>75</v>
      </c>
      <c r="D727" s="19" t="s">
        <v>76</v>
      </c>
      <c r="E727" s="19" t="s">
        <v>409</v>
      </c>
      <c r="F727" s="25"/>
      <c r="G727" s="18" t="s">
        <v>15</v>
      </c>
      <c r="H727" s="19" t="s">
        <v>16</v>
      </c>
      <c r="I727" s="21">
        <v>2870</v>
      </c>
      <c r="J727" s="21"/>
    </row>
    <row r="728" spans="1:10" s="1" customFormat="1" ht="19.75" customHeight="1" x14ac:dyDescent="0.25">
      <c r="A728" s="22"/>
      <c r="B728" s="3" t="s">
        <v>407</v>
      </c>
      <c r="C728" s="4" t="s">
        <v>104</v>
      </c>
      <c r="D728" s="5" t="s">
        <v>105</v>
      </c>
      <c r="E728" s="5" t="s">
        <v>409</v>
      </c>
      <c r="F728" s="23"/>
      <c r="G728" s="4" t="s">
        <v>15</v>
      </c>
      <c r="H728" s="5" t="s">
        <v>16</v>
      </c>
      <c r="I728" s="7">
        <v>7.57</v>
      </c>
      <c r="J728" s="7"/>
    </row>
    <row r="729" spans="1:10" s="1" customFormat="1" ht="19.75" customHeight="1" x14ac:dyDescent="0.25">
      <c r="A729" s="24"/>
      <c r="B729" s="17" t="s">
        <v>407</v>
      </c>
      <c r="C729" s="18" t="s">
        <v>292</v>
      </c>
      <c r="D729" s="19" t="s">
        <v>293</v>
      </c>
      <c r="E729" s="19" t="s">
        <v>409</v>
      </c>
      <c r="F729" s="25"/>
      <c r="G729" s="18" t="s">
        <v>15</v>
      </c>
      <c r="H729" s="19" t="s">
        <v>16</v>
      </c>
      <c r="I729" s="21">
        <v>2910.44</v>
      </c>
      <c r="J729" s="21"/>
    </row>
    <row r="730" spans="1:10" s="1" customFormat="1" ht="19.75" customHeight="1" x14ac:dyDescent="0.25">
      <c r="A730" s="22"/>
      <c r="B730" s="3" t="s">
        <v>407</v>
      </c>
      <c r="C730" s="4" t="s">
        <v>192</v>
      </c>
      <c r="D730" s="5" t="s">
        <v>193</v>
      </c>
      <c r="E730" s="5" t="s">
        <v>409</v>
      </c>
      <c r="F730" s="23"/>
      <c r="G730" s="4" t="s">
        <v>15</v>
      </c>
      <c r="H730" s="5" t="s">
        <v>16</v>
      </c>
      <c r="I730" s="7">
        <v>27.28</v>
      </c>
      <c r="J730" s="7"/>
    </row>
    <row r="731" spans="1:10" s="1" customFormat="1" ht="19.75" customHeight="1" x14ac:dyDescent="0.25">
      <c r="A731" s="8"/>
      <c r="B731" s="8"/>
      <c r="C731" s="9"/>
      <c r="D731" s="9"/>
      <c r="E731" s="10" t="s">
        <v>409</v>
      </c>
      <c r="F731" s="10" t="s">
        <v>409</v>
      </c>
      <c r="G731" s="11" t="s">
        <v>15</v>
      </c>
      <c r="H731" s="10" t="s">
        <v>16</v>
      </c>
      <c r="I731" s="12">
        <v>55890</v>
      </c>
      <c r="J731" s="12"/>
    </row>
    <row r="732" spans="1:10" s="1" customFormat="1" ht="19.75" customHeight="1" x14ac:dyDescent="0.25">
      <c r="A732" s="13" t="s">
        <v>406</v>
      </c>
      <c r="B732" s="14"/>
      <c r="C732" s="9"/>
      <c r="D732" s="9"/>
      <c r="E732" s="9"/>
      <c r="F732" s="9"/>
      <c r="G732" s="9"/>
      <c r="H732" s="10" t="s">
        <v>410</v>
      </c>
      <c r="I732" s="12">
        <v>113471.05</v>
      </c>
      <c r="J732" s="12"/>
    </row>
    <row r="733" spans="1:10" s="1" customFormat="1" ht="11.15" customHeight="1" x14ac:dyDescent="0.25">
      <c r="A733" s="15"/>
      <c r="B733" s="16"/>
      <c r="C733" s="15"/>
      <c r="D733" s="16"/>
      <c r="E733" s="15"/>
      <c r="F733" s="15"/>
      <c r="G733" s="15"/>
      <c r="H733" s="15"/>
      <c r="I733" s="15"/>
      <c r="J733" s="15"/>
    </row>
    <row r="734" spans="1:10" s="1" customFormat="1" ht="19.75" customHeight="1" x14ac:dyDescent="0.25">
      <c r="A734" s="17" t="s">
        <v>411</v>
      </c>
      <c r="B734" s="17" t="s">
        <v>412</v>
      </c>
      <c r="C734" s="18" t="s">
        <v>30</v>
      </c>
      <c r="D734" s="19" t="s">
        <v>31</v>
      </c>
      <c r="E734" s="19" t="s">
        <v>13</v>
      </c>
      <c r="F734" s="20" t="s">
        <v>13</v>
      </c>
      <c r="G734" s="18" t="s">
        <v>15</v>
      </c>
      <c r="H734" s="19" t="s">
        <v>16</v>
      </c>
      <c r="I734" s="21">
        <v>23336022.100000001</v>
      </c>
      <c r="J734" s="21"/>
    </row>
    <row r="735" spans="1:10" s="1" customFormat="1" ht="19.75" customHeight="1" x14ac:dyDescent="0.25">
      <c r="A735" s="22"/>
      <c r="B735" s="3" t="s">
        <v>412</v>
      </c>
      <c r="C735" s="4" t="s">
        <v>236</v>
      </c>
      <c r="D735" s="5" t="s">
        <v>237</v>
      </c>
      <c r="E735" s="5" t="s">
        <v>13</v>
      </c>
      <c r="F735" s="23"/>
      <c r="G735" s="4" t="s">
        <v>15</v>
      </c>
      <c r="H735" s="5" t="s">
        <v>16</v>
      </c>
      <c r="I735" s="7">
        <v>65988.67</v>
      </c>
      <c r="J735" s="7"/>
    </row>
    <row r="736" spans="1:10" s="1" customFormat="1" ht="19.75" customHeight="1" x14ac:dyDescent="0.25">
      <c r="A736" s="24"/>
      <c r="B736" s="17" t="s">
        <v>412</v>
      </c>
      <c r="C736" s="18" t="s">
        <v>32</v>
      </c>
      <c r="D736" s="19" t="s">
        <v>33</v>
      </c>
      <c r="E736" s="19" t="s">
        <v>13</v>
      </c>
      <c r="F736" s="25"/>
      <c r="G736" s="18" t="s">
        <v>15</v>
      </c>
      <c r="H736" s="19" t="s">
        <v>16</v>
      </c>
      <c r="I736" s="21">
        <v>1706772.29</v>
      </c>
      <c r="J736" s="21"/>
    </row>
    <row r="737" spans="1:10" s="1" customFormat="1" ht="19.75" customHeight="1" x14ac:dyDescent="0.25">
      <c r="A737" s="22"/>
      <c r="B737" s="3" t="s">
        <v>412</v>
      </c>
      <c r="C737" s="4" t="s">
        <v>34</v>
      </c>
      <c r="D737" s="5" t="s">
        <v>35</v>
      </c>
      <c r="E737" s="5" t="s">
        <v>13</v>
      </c>
      <c r="F737" s="23"/>
      <c r="G737" s="4" t="s">
        <v>15</v>
      </c>
      <c r="H737" s="5" t="s">
        <v>16</v>
      </c>
      <c r="I737" s="7">
        <v>30817189.420000002</v>
      </c>
      <c r="J737" s="7"/>
    </row>
    <row r="738" spans="1:10" s="1" customFormat="1" ht="19.75" customHeight="1" x14ac:dyDescent="0.25">
      <c r="A738" s="24"/>
      <c r="B738" s="17" t="s">
        <v>412</v>
      </c>
      <c r="C738" s="18" t="s">
        <v>36</v>
      </c>
      <c r="D738" s="19" t="s">
        <v>37</v>
      </c>
      <c r="E738" s="19" t="s">
        <v>13</v>
      </c>
      <c r="F738" s="25"/>
      <c r="G738" s="18" t="s">
        <v>15</v>
      </c>
      <c r="H738" s="19" t="s">
        <v>16</v>
      </c>
      <c r="I738" s="21">
        <v>3835447.86</v>
      </c>
      <c r="J738" s="21"/>
    </row>
    <row r="739" spans="1:10" s="1" customFormat="1" ht="19.75" customHeight="1" x14ac:dyDescent="0.25">
      <c r="A739" s="22"/>
      <c r="B739" s="3" t="s">
        <v>412</v>
      </c>
      <c r="C739" s="4" t="s">
        <v>38</v>
      </c>
      <c r="D739" s="5" t="s">
        <v>39</v>
      </c>
      <c r="E739" s="5" t="s">
        <v>13</v>
      </c>
      <c r="F739" s="23"/>
      <c r="G739" s="4" t="s">
        <v>15</v>
      </c>
      <c r="H739" s="5" t="s">
        <v>16</v>
      </c>
      <c r="I739" s="7">
        <v>4879.66</v>
      </c>
      <c r="J739" s="7"/>
    </row>
    <row r="740" spans="1:10" s="1" customFormat="1" ht="19.75" customHeight="1" x14ac:dyDescent="0.25">
      <c r="A740" s="24"/>
      <c r="B740" s="17" t="s">
        <v>412</v>
      </c>
      <c r="C740" s="18" t="s">
        <v>244</v>
      </c>
      <c r="D740" s="19" t="s">
        <v>245</v>
      </c>
      <c r="E740" s="19" t="s">
        <v>13</v>
      </c>
      <c r="F740" s="25"/>
      <c r="G740" s="18" t="s">
        <v>15</v>
      </c>
      <c r="H740" s="19" t="s">
        <v>16</v>
      </c>
      <c r="I740" s="21">
        <v>165996.82</v>
      </c>
      <c r="J740" s="21"/>
    </row>
    <row r="741" spans="1:10" s="1" customFormat="1" ht="19.75" customHeight="1" x14ac:dyDescent="0.25">
      <c r="A741" s="22"/>
      <c r="B741" s="3" t="s">
        <v>412</v>
      </c>
      <c r="C741" s="4" t="s">
        <v>256</v>
      </c>
      <c r="D741" s="5" t="s">
        <v>257</v>
      </c>
      <c r="E741" s="5" t="s">
        <v>13</v>
      </c>
      <c r="F741" s="23"/>
      <c r="G741" s="4" t="s">
        <v>15</v>
      </c>
      <c r="H741" s="5" t="s">
        <v>16</v>
      </c>
      <c r="I741" s="7">
        <v>33521404.760000002</v>
      </c>
      <c r="J741" s="7"/>
    </row>
    <row r="742" spans="1:10" s="1" customFormat="1" ht="19.75" customHeight="1" x14ac:dyDescent="0.25">
      <c r="A742" s="24"/>
      <c r="B742" s="17" t="s">
        <v>412</v>
      </c>
      <c r="C742" s="18" t="s">
        <v>324</v>
      </c>
      <c r="D742" s="19" t="s">
        <v>325</v>
      </c>
      <c r="E742" s="19" t="s">
        <v>13</v>
      </c>
      <c r="F742" s="25"/>
      <c r="G742" s="18" t="s">
        <v>15</v>
      </c>
      <c r="H742" s="19" t="s">
        <v>16</v>
      </c>
      <c r="I742" s="21">
        <v>150</v>
      </c>
      <c r="J742" s="21"/>
    </row>
    <row r="743" spans="1:10" s="1" customFormat="1" ht="19.75" customHeight="1" x14ac:dyDescent="0.25">
      <c r="A743" s="22"/>
      <c r="B743" s="3" t="s">
        <v>412</v>
      </c>
      <c r="C743" s="4" t="s">
        <v>11</v>
      </c>
      <c r="D743" s="5" t="s">
        <v>12</v>
      </c>
      <c r="E743" s="5" t="s">
        <v>13</v>
      </c>
      <c r="F743" s="23"/>
      <c r="G743" s="4" t="s">
        <v>15</v>
      </c>
      <c r="H743" s="5" t="s">
        <v>16</v>
      </c>
      <c r="I743" s="7">
        <v>25764.45</v>
      </c>
      <c r="J743" s="7"/>
    </row>
    <row r="744" spans="1:10" s="1" customFormat="1" ht="19.75" customHeight="1" x14ac:dyDescent="0.25">
      <c r="A744" s="24"/>
      <c r="B744" s="17" t="s">
        <v>412</v>
      </c>
      <c r="C744" s="18" t="s">
        <v>61</v>
      </c>
      <c r="D744" s="19" t="s">
        <v>62</v>
      </c>
      <c r="E744" s="19" t="s">
        <v>13</v>
      </c>
      <c r="F744" s="25"/>
      <c r="G744" s="18" t="s">
        <v>15</v>
      </c>
      <c r="H744" s="19" t="s">
        <v>16</v>
      </c>
      <c r="I744" s="21">
        <v>3091.22</v>
      </c>
      <c r="J744" s="21"/>
    </row>
    <row r="745" spans="1:10" s="1" customFormat="1" ht="19.75" customHeight="1" x14ac:dyDescent="0.25">
      <c r="A745" s="22"/>
      <c r="B745" s="3" t="s">
        <v>412</v>
      </c>
      <c r="C745" s="4" t="s">
        <v>63</v>
      </c>
      <c r="D745" s="5" t="s">
        <v>64</v>
      </c>
      <c r="E745" s="5" t="s">
        <v>13</v>
      </c>
      <c r="F745" s="23"/>
      <c r="G745" s="4" t="s">
        <v>15</v>
      </c>
      <c r="H745" s="5" t="s">
        <v>16</v>
      </c>
      <c r="I745" s="7">
        <v>7938.92</v>
      </c>
      <c r="J745" s="7"/>
    </row>
    <row r="746" spans="1:10" s="1" customFormat="1" ht="19.75" customHeight="1" x14ac:dyDescent="0.25">
      <c r="A746" s="24"/>
      <c r="B746" s="17" t="s">
        <v>412</v>
      </c>
      <c r="C746" s="18" t="s">
        <v>65</v>
      </c>
      <c r="D746" s="19" t="s">
        <v>66</v>
      </c>
      <c r="E746" s="19" t="s">
        <v>13</v>
      </c>
      <c r="F746" s="25"/>
      <c r="G746" s="18" t="s">
        <v>15</v>
      </c>
      <c r="H746" s="19" t="s">
        <v>16</v>
      </c>
      <c r="I746" s="21">
        <v>711.06</v>
      </c>
      <c r="J746" s="21"/>
    </row>
    <row r="747" spans="1:10" s="1" customFormat="1" ht="19.75" customHeight="1" x14ac:dyDescent="0.25">
      <c r="A747" s="22"/>
      <c r="B747" s="3" t="s">
        <v>412</v>
      </c>
      <c r="C747" s="4" t="s">
        <v>67</v>
      </c>
      <c r="D747" s="5" t="s">
        <v>68</v>
      </c>
      <c r="E747" s="5" t="s">
        <v>13</v>
      </c>
      <c r="F747" s="23"/>
      <c r="G747" s="4" t="s">
        <v>15</v>
      </c>
      <c r="H747" s="5" t="s">
        <v>16</v>
      </c>
      <c r="I747" s="7">
        <v>7.12</v>
      </c>
      <c r="J747" s="7"/>
    </row>
    <row r="748" spans="1:10" s="1" customFormat="1" ht="19.75" customHeight="1" x14ac:dyDescent="0.25">
      <c r="A748" s="24"/>
      <c r="B748" s="17" t="s">
        <v>412</v>
      </c>
      <c r="C748" s="18" t="s">
        <v>168</v>
      </c>
      <c r="D748" s="19" t="s">
        <v>169</v>
      </c>
      <c r="E748" s="19" t="s">
        <v>13</v>
      </c>
      <c r="F748" s="25"/>
      <c r="G748" s="18" t="s">
        <v>15</v>
      </c>
      <c r="H748" s="19" t="s">
        <v>16</v>
      </c>
      <c r="I748" s="21">
        <v>102.99</v>
      </c>
      <c r="J748" s="21"/>
    </row>
    <row r="749" spans="1:10" s="1" customFormat="1" ht="19.75" customHeight="1" x14ac:dyDescent="0.25">
      <c r="A749" s="22"/>
      <c r="B749" s="3" t="s">
        <v>412</v>
      </c>
      <c r="C749" s="4" t="s">
        <v>77</v>
      </c>
      <c r="D749" s="5" t="s">
        <v>78</v>
      </c>
      <c r="E749" s="5" t="s">
        <v>13</v>
      </c>
      <c r="F749" s="23"/>
      <c r="G749" s="4" t="s">
        <v>15</v>
      </c>
      <c r="H749" s="5" t="s">
        <v>16</v>
      </c>
      <c r="I749" s="7">
        <v>408.92</v>
      </c>
      <c r="J749" s="7"/>
    </row>
    <row r="750" spans="1:10" s="1" customFormat="1" ht="19.75" customHeight="1" x14ac:dyDescent="0.25">
      <c r="A750" s="24"/>
      <c r="B750" s="17" t="s">
        <v>412</v>
      </c>
      <c r="C750" s="18" t="s">
        <v>180</v>
      </c>
      <c r="D750" s="19" t="s">
        <v>181</v>
      </c>
      <c r="E750" s="19" t="s">
        <v>13</v>
      </c>
      <c r="F750" s="25"/>
      <c r="G750" s="18" t="s">
        <v>15</v>
      </c>
      <c r="H750" s="19" t="s">
        <v>16</v>
      </c>
      <c r="I750" s="21">
        <v>646.20000000000005</v>
      </c>
      <c r="J750" s="21"/>
    </row>
    <row r="751" spans="1:10" s="1" customFormat="1" ht="19.75" customHeight="1" x14ac:dyDescent="0.25">
      <c r="A751" s="22"/>
      <c r="B751" s="3" t="s">
        <v>412</v>
      </c>
      <c r="C751" s="4" t="s">
        <v>274</v>
      </c>
      <c r="D751" s="5" t="s">
        <v>275</v>
      </c>
      <c r="E751" s="5" t="s">
        <v>13</v>
      </c>
      <c r="F751" s="23"/>
      <c r="G751" s="4" t="s">
        <v>15</v>
      </c>
      <c r="H751" s="5" t="s">
        <v>16</v>
      </c>
      <c r="I751" s="7">
        <v>68.400000000000006</v>
      </c>
      <c r="J751" s="7"/>
    </row>
    <row r="752" spans="1:10" s="1" customFormat="1" ht="19.75" customHeight="1" x14ac:dyDescent="0.25">
      <c r="A752" s="24"/>
      <c r="B752" s="17" t="s">
        <v>412</v>
      </c>
      <c r="C752" s="18" t="s">
        <v>198</v>
      </c>
      <c r="D752" s="19" t="s">
        <v>199</v>
      </c>
      <c r="E752" s="19" t="s">
        <v>13</v>
      </c>
      <c r="F752" s="25"/>
      <c r="G752" s="18" t="s">
        <v>15</v>
      </c>
      <c r="H752" s="19" t="s">
        <v>16</v>
      </c>
      <c r="I752" s="21">
        <v>258.86</v>
      </c>
      <c r="J752" s="21"/>
    </row>
    <row r="753" spans="1:10" s="1" customFormat="1" ht="19.75" customHeight="1" x14ac:dyDescent="0.25">
      <c r="A753" s="8"/>
      <c r="B753" s="8"/>
      <c r="C753" s="9"/>
      <c r="D753" s="9"/>
      <c r="E753" s="10" t="s">
        <v>13</v>
      </c>
      <c r="F753" s="10" t="s">
        <v>13</v>
      </c>
      <c r="G753" s="11" t="s">
        <v>15</v>
      </c>
      <c r="H753" s="10" t="s">
        <v>16</v>
      </c>
      <c r="I753" s="12">
        <v>93492849.719999999</v>
      </c>
      <c r="J753" s="12"/>
    </row>
    <row r="754" spans="1:10" s="1" customFormat="1" ht="19.75" customHeight="1" x14ac:dyDescent="0.25">
      <c r="A754" s="22"/>
      <c r="B754" s="3" t="s">
        <v>412</v>
      </c>
      <c r="C754" s="4" t="s">
        <v>94</v>
      </c>
      <c r="D754" s="5" t="s">
        <v>95</v>
      </c>
      <c r="E754" s="5" t="s">
        <v>400</v>
      </c>
      <c r="F754" s="6" t="s">
        <v>413</v>
      </c>
      <c r="G754" s="4" t="s">
        <v>15</v>
      </c>
      <c r="H754" s="5" t="s">
        <v>16</v>
      </c>
      <c r="I754" s="7">
        <v>230</v>
      </c>
      <c r="J754" s="7"/>
    </row>
    <row r="755" spans="1:10" s="1" customFormat="1" ht="19.75" customHeight="1" x14ac:dyDescent="0.25">
      <c r="A755" s="24"/>
      <c r="B755" s="17" t="s">
        <v>412</v>
      </c>
      <c r="C755" s="18" t="s">
        <v>11</v>
      </c>
      <c r="D755" s="19" t="s">
        <v>12</v>
      </c>
      <c r="E755" s="19" t="s">
        <v>400</v>
      </c>
      <c r="F755" s="25"/>
      <c r="G755" s="18" t="s">
        <v>15</v>
      </c>
      <c r="H755" s="19" t="s">
        <v>16</v>
      </c>
      <c r="I755" s="21">
        <v>220909.91</v>
      </c>
      <c r="J755" s="21"/>
    </row>
    <row r="756" spans="1:10" s="1" customFormat="1" ht="19.75" customHeight="1" x14ac:dyDescent="0.25">
      <c r="A756" s="22"/>
      <c r="B756" s="3" t="s">
        <v>412</v>
      </c>
      <c r="C756" s="4" t="s">
        <v>77</v>
      </c>
      <c r="D756" s="5" t="s">
        <v>78</v>
      </c>
      <c r="E756" s="5" t="s">
        <v>400</v>
      </c>
      <c r="F756" s="23"/>
      <c r="G756" s="4" t="s">
        <v>15</v>
      </c>
      <c r="H756" s="5" t="s">
        <v>16</v>
      </c>
      <c r="I756" s="7">
        <v>3523.5</v>
      </c>
      <c r="J756" s="7"/>
    </row>
    <row r="757" spans="1:10" s="1" customFormat="1" ht="19.75" customHeight="1" x14ac:dyDescent="0.25">
      <c r="A757" s="24"/>
      <c r="B757" s="17" t="s">
        <v>412</v>
      </c>
      <c r="C757" s="18" t="s">
        <v>104</v>
      </c>
      <c r="D757" s="19" t="s">
        <v>105</v>
      </c>
      <c r="E757" s="19" t="s">
        <v>400</v>
      </c>
      <c r="F757" s="25"/>
      <c r="G757" s="18" t="s">
        <v>15</v>
      </c>
      <c r="H757" s="19" t="s">
        <v>16</v>
      </c>
      <c r="I757" s="21">
        <v>1136.8499999999999</v>
      </c>
      <c r="J757" s="21">
        <v>159.16</v>
      </c>
    </row>
    <row r="758" spans="1:10" s="1" customFormat="1" ht="19.75" customHeight="1" x14ac:dyDescent="0.25">
      <c r="A758" s="22"/>
      <c r="B758" s="3" t="s">
        <v>412</v>
      </c>
      <c r="C758" s="4" t="s">
        <v>376</v>
      </c>
      <c r="D758" s="5" t="s">
        <v>377</v>
      </c>
      <c r="E758" s="5" t="s">
        <v>400</v>
      </c>
      <c r="F758" s="23"/>
      <c r="G758" s="4" t="s">
        <v>15</v>
      </c>
      <c r="H758" s="5" t="s">
        <v>16</v>
      </c>
      <c r="I758" s="7">
        <v>33147.440000000002</v>
      </c>
      <c r="J758" s="7"/>
    </row>
    <row r="759" spans="1:10" s="1" customFormat="1" ht="19.75" customHeight="1" x14ac:dyDescent="0.25">
      <c r="A759" s="24"/>
      <c r="B759" s="17" t="s">
        <v>412</v>
      </c>
      <c r="C759" s="18" t="s">
        <v>403</v>
      </c>
      <c r="D759" s="19" t="s">
        <v>404</v>
      </c>
      <c r="E759" s="19" t="s">
        <v>400</v>
      </c>
      <c r="F759" s="25"/>
      <c r="G759" s="18" t="s">
        <v>15</v>
      </c>
      <c r="H759" s="19" t="s">
        <v>16</v>
      </c>
      <c r="I759" s="21">
        <v>2294.96</v>
      </c>
      <c r="J759" s="21"/>
    </row>
    <row r="760" spans="1:10" s="1" customFormat="1" ht="19.75" customHeight="1" x14ac:dyDescent="0.25">
      <c r="A760" s="22"/>
      <c r="B760" s="3" t="s">
        <v>412</v>
      </c>
      <c r="C760" s="4" t="s">
        <v>336</v>
      </c>
      <c r="D760" s="5" t="s">
        <v>337</v>
      </c>
      <c r="E760" s="5" t="s">
        <v>400</v>
      </c>
      <c r="F760" s="23"/>
      <c r="G760" s="4" t="s">
        <v>15</v>
      </c>
      <c r="H760" s="5" t="s">
        <v>16</v>
      </c>
      <c r="I760" s="7">
        <v>325000</v>
      </c>
      <c r="J760" s="7"/>
    </row>
    <row r="761" spans="1:10" s="1" customFormat="1" ht="19.75" customHeight="1" x14ac:dyDescent="0.25">
      <c r="A761" s="24"/>
      <c r="B761" s="17" t="s">
        <v>412</v>
      </c>
      <c r="C761" s="18" t="s">
        <v>342</v>
      </c>
      <c r="D761" s="19" t="s">
        <v>343</v>
      </c>
      <c r="E761" s="19" t="s">
        <v>400</v>
      </c>
      <c r="F761" s="25"/>
      <c r="G761" s="18" t="s">
        <v>15</v>
      </c>
      <c r="H761" s="19" t="s">
        <v>16</v>
      </c>
      <c r="I761" s="21">
        <v>20210.439999999999</v>
      </c>
      <c r="J761" s="21"/>
    </row>
    <row r="762" spans="1:10" s="1" customFormat="1" ht="19.75" customHeight="1" x14ac:dyDescent="0.25">
      <c r="A762" s="8"/>
      <c r="B762" s="8"/>
      <c r="C762" s="9"/>
      <c r="D762" s="9"/>
      <c r="E762" s="10" t="s">
        <v>400</v>
      </c>
      <c r="F762" s="10" t="s">
        <v>413</v>
      </c>
      <c r="G762" s="11" t="s">
        <v>15</v>
      </c>
      <c r="H762" s="10" t="s">
        <v>16</v>
      </c>
      <c r="I762" s="12">
        <v>606453.1</v>
      </c>
      <c r="J762" s="12">
        <v>159.16</v>
      </c>
    </row>
    <row r="763" spans="1:10" s="1" customFormat="1" ht="19.75" customHeight="1" x14ac:dyDescent="0.25">
      <c r="A763" s="13" t="s">
        <v>411</v>
      </c>
      <c r="B763" s="14"/>
      <c r="C763" s="9"/>
      <c r="D763" s="9"/>
      <c r="E763" s="9"/>
      <c r="F763" s="9"/>
      <c r="G763" s="9"/>
      <c r="H763" s="10" t="s">
        <v>414</v>
      </c>
      <c r="I763" s="12">
        <v>94099302.819999993</v>
      </c>
      <c r="J763" s="12">
        <v>159.16</v>
      </c>
    </row>
    <row r="764" spans="1:10" s="1" customFormat="1" ht="11.15" customHeight="1" x14ac:dyDescent="0.25">
      <c r="A764" s="15"/>
      <c r="B764" s="16"/>
      <c r="C764" s="15"/>
      <c r="D764" s="16"/>
      <c r="E764" s="15"/>
      <c r="F764" s="15"/>
      <c r="G764" s="15"/>
      <c r="H764" s="15"/>
      <c r="I764" s="15"/>
      <c r="J764" s="15"/>
    </row>
    <row r="765" spans="1:10" s="1" customFormat="1" ht="19.75" customHeight="1" x14ac:dyDescent="0.25">
      <c r="A765" s="3" t="s">
        <v>415</v>
      </c>
      <c r="B765" s="3" t="s">
        <v>416</v>
      </c>
      <c r="C765" s="4" t="s">
        <v>30</v>
      </c>
      <c r="D765" s="5" t="s">
        <v>31</v>
      </c>
      <c r="E765" s="5" t="s">
        <v>13</v>
      </c>
      <c r="F765" s="6" t="s">
        <v>13</v>
      </c>
      <c r="G765" s="4" t="s">
        <v>15</v>
      </c>
      <c r="H765" s="5" t="s">
        <v>16</v>
      </c>
      <c r="I765" s="7">
        <v>9806631.8100000005</v>
      </c>
      <c r="J765" s="7"/>
    </row>
    <row r="766" spans="1:10" s="1" customFormat="1" ht="19.75" customHeight="1" x14ac:dyDescent="0.25">
      <c r="A766" s="24"/>
      <c r="B766" s="17" t="s">
        <v>416</v>
      </c>
      <c r="C766" s="18" t="s">
        <v>236</v>
      </c>
      <c r="D766" s="19" t="s">
        <v>237</v>
      </c>
      <c r="E766" s="19" t="s">
        <v>13</v>
      </c>
      <c r="F766" s="25"/>
      <c r="G766" s="18" t="s">
        <v>15</v>
      </c>
      <c r="H766" s="19" t="s">
        <v>16</v>
      </c>
      <c r="I766" s="21">
        <v>512090.01</v>
      </c>
      <c r="J766" s="21"/>
    </row>
    <row r="767" spans="1:10" s="1" customFormat="1" ht="19.75" customHeight="1" x14ac:dyDescent="0.25">
      <c r="A767" s="22"/>
      <c r="B767" s="3" t="s">
        <v>416</v>
      </c>
      <c r="C767" s="4" t="s">
        <v>32</v>
      </c>
      <c r="D767" s="5" t="s">
        <v>33</v>
      </c>
      <c r="E767" s="5" t="s">
        <v>13</v>
      </c>
      <c r="F767" s="23"/>
      <c r="G767" s="4" t="s">
        <v>15</v>
      </c>
      <c r="H767" s="5" t="s">
        <v>16</v>
      </c>
      <c r="I767" s="7">
        <v>769471.78</v>
      </c>
      <c r="J767" s="7"/>
    </row>
    <row r="768" spans="1:10" s="1" customFormat="1" ht="19.75" customHeight="1" x14ac:dyDescent="0.25">
      <c r="A768" s="24"/>
      <c r="B768" s="17" t="s">
        <v>416</v>
      </c>
      <c r="C768" s="18" t="s">
        <v>34</v>
      </c>
      <c r="D768" s="19" t="s">
        <v>35</v>
      </c>
      <c r="E768" s="19" t="s">
        <v>13</v>
      </c>
      <c r="F768" s="25"/>
      <c r="G768" s="18" t="s">
        <v>15</v>
      </c>
      <c r="H768" s="19" t="s">
        <v>16</v>
      </c>
      <c r="I768" s="21">
        <v>4356902.68</v>
      </c>
      <c r="J768" s="21"/>
    </row>
    <row r="769" spans="1:10" s="1" customFormat="1" ht="19.75" customHeight="1" x14ac:dyDescent="0.25">
      <c r="A769" s="22"/>
      <c r="B769" s="3" t="s">
        <v>416</v>
      </c>
      <c r="C769" s="4" t="s">
        <v>36</v>
      </c>
      <c r="D769" s="5" t="s">
        <v>37</v>
      </c>
      <c r="E769" s="5" t="s">
        <v>13</v>
      </c>
      <c r="F769" s="23"/>
      <c r="G769" s="4" t="s">
        <v>15</v>
      </c>
      <c r="H769" s="5" t="s">
        <v>16</v>
      </c>
      <c r="I769" s="7">
        <v>2089730.8</v>
      </c>
      <c r="J769" s="7"/>
    </row>
    <row r="770" spans="1:10" s="1" customFormat="1" ht="19.75" customHeight="1" x14ac:dyDescent="0.25">
      <c r="A770" s="24"/>
      <c r="B770" s="17" t="s">
        <v>416</v>
      </c>
      <c r="C770" s="18" t="s">
        <v>38</v>
      </c>
      <c r="D770" s="19" t="s">
        <v>39</v>
      </c>
      <c r="E770" s="19" t="s">
        <v>13</v>
      </c>
      <c r="F770" s="25"/>
      <c r="G770" s="18" t="s">
        <v>15</v>
      </c>
      <c r="H770" s="19" t="s">
        <v>16</v>
      </c>
      <c r="I770" s="21">
        <v>3416.78</v>
      </c>
      <c r="J770" s="21"/>
    </row>
    <row r="771" spans="1:10" s="1" customFormat="1" ht="19.75" customHeight="1" x14ac:dyDescent="0.25">
      <c r="A771" s="22"/>
      <c r="B771" s="3" t="s">
        <v>416</v>
      </c>
      <c r="C771" s="4" t="s">
        <v>11</v>
      </c>
      <c r="D771" s="5" t="s">
        <v>12</v>
      </c>
      <c r="E771" s="5" t="s">
        <v>13</v>
      </c>
      <c r="F771" s="23"/>
      <c r="G771" s="4" t="s">
        <v>15</v>
      </c>
      <c r="H771" s="5" t="s">
        <v>16</v>
      </c>
      <c r="I771" s="7">
        <v>140473.10999999999</v>
      </c>
      <c r="J771" s="7"/>
    </row>
    <row r="772" spans="1:10" s="1" customFormat="1" ht="19.75" customHeight="1" x14ac:dyDescent="0.25">
      <c r="A772" s="8"/>
      <c r="B772" s="8"/>
      <c r="C772" s="9"/>
      <c r="D772" s="9"/>
      <c r="E772" s="10" t="s">
        <v>13</v>
      </c>
      <c r="F772" s="10" t="s">
        <v>13</v>
      </c>
      <c r="G772" s="11" t="s">
        <v>15</v>
      </c>
      <c r="H772" s="10" t="s">
        <v>16</v>
      </c>
      <c r="I772" s="12">
        <v>17678716.969999999</v>
      </c>
      <c r="J772" s="12"/>
    </row>
    <row r="773" spans="1:10" s="1" customFormat="1" ht="19.75" customHeight="1" x14ac:dyDescent="0.25">
      <c r="A773" s="13" t="s">
        <v>415</v>
      </c>
      <c r="B773" s="14"/>
      <c r="C773" s="9"/>
      <c r="D773" s="9"/>
      <c r="E773" s="9"/>
      <c r="F773" s="9"/>
      <c r="G773" s="9"/>
      <c r="H773" s="10" t="s">
        <v>417</v>
      </c>
      <c r="I773" s="12">
        <v>17678716.969999999</v>
      </c>
      <c r="J773" s="12"/>
    </row>
    <row r="774" spans="1:10" s="1" customFormat="1" ht="11.15" customHeight="1" x14ac:dyDescent="0.25">
      <c r="A774" s="15"/>
      <c r="B774" s="16"/>
      <c r="C774" s="15"/>
      <c r="D774" s="16"/>
      <c r="E774" s="15"/>
      <c r="F774" s="15"/>
      <c r="G774" s="15"/>
      <c r="H774" s="15"/>
      <c r="I774" s="15"/>
      <c r="J774" s="15"/>
    </row>
    <row r="775" spans="1:10" s="1" customFormat="1" ht="19.75" customHeight="1" x14ac:dyDescent="0.25">
      <c r="A775" s="17" t="s">
        <v>418</v>
      </c>
      <c r="B775" s="17" t="s">
        <v>419</v>
      </c>
      <c r="C775" s="18" t="s">
        <v>30</v>
      </c>
      <c r="D775" s="19" t="s">
        <v>31</v>
      </c>
      <c r="E775" s="19" t="s">
        <v>13</v>
      </c>
      <c r="F775" s="20" t="s">
        <v>13</v>
      </c>
      <c r="G775" s="18" t="s">
        <v>15</v>
      </c>
      <c r="H775" s="19" t="s">
        <v>16</v>
      </c>
      <c r="I775" s="21">
        <v>30004140.670000002</v>
      </c>
      <c r="J775" s="21"/>
    </row>
    <row r="776" spans="1:10" s="1" customFormat="1" ht="19.75" customHeight="1" x14ac:dyDescent="0.25">
      <c r="A776" s="22"/>
      <c r="B776" s="3" t="s">
        <v>419</v>
      </c>
      <c r="C776" s="4" t="s">
        <v>236</v>
      </c>
      <c r="D776" s="5" t="s">
        <v>237</v>
      </c>
      <c r="E776" s="5" t="s">
        <v>13</v>
      </c>
      <c r="F776" s="23"/>
      <c r="G776" s="4" t="s">
        <v>15</v>
      </c>
      <c r="H776" s="5" t="s">
        <v>16</v>
      </c>
      <c r="I776" s="7">
        <v>7238034.9000000004</v>
      </c>
      <c r="J776" s="7"/>
    </row>
    <row r="777" spans="1:10" s="1" customFormat="1" ht="19.75" customHeight="1" x14ac:dyDescent="0.25">
      <c r="A777" s="24"/>
      <c r="B777" s="17" t="s">
        <v>419</v>
      </c>
      <c r="C777" s="18" t="s">
        <v>32</v>
      </c>
      <c r="D777" s="19" t="s">
        <v>33</v>
      </c>
      <c r="E777" s="19" t="s">
        <v>13</v>
      </c>
      <c r="F777" s="25"/>
      <c r="G777" s="18" t="s">
        <v>15</v>
      </c>
      <c r="H777" s="19" t="s">
        <v>16</v>
      </c>
      <c r="I777" s="21">
        <v>2598493.7799999998</v>
      </c>
      <c r="J777" s="21"/>
    </row>
    <row r="778" spans="1:10" s="1" customFormat="1" ht="19.75" customHeight="1" x14ac:dyDescent="0.25">
      <c r="A778" s="22"/>
      <c r="B778" s="3" t="s">
        <v>419</v>
      </c>
      <c r="C778" s="4" t="s">
        <v>34</v>
      </c>
      <c r="D778" s="5" t="s">
        <v>35</v>
      </c>
      <c r="E778" s="5" t="s">
        <v>13</v>
      </c>
      <c r="F778" s="23"/>
      <c r="G778" s="4" t="s">
        <v>15</v>
      </c>
      <c r="H778" s="5" t="s">
        <v>16</v>
      </c>
      <c r="I778" s="7">
        <v>12511248.51</v>
      </c>
      <c r="J778" s="7"/>
    </row>
    <row r="779" spans="1:10" s="1" customFormat="1" ht="19.75" customHeight="1" x14ac:dyDescent="0.25">
      <c r="A779" s="24"/>
      <c r="B779" s="17" t="s">
        <v>419</v>
      </c>
      <c r="C779" s="18" t="s">
        <v>36</v>
      </c>
      <c r="D779" s="19" t="s">
        <v>37</v>
      </c>
      <c r="E779" s="19" t="s">
        <v>13</v>
      </c>
      <c r="F779" s="25"/>
      <c r="G779" s="18" t="s">
        <v>15</v>
      </c>
      <c r="H779" s="19" t="s">
        <v>16</v>
      </c>
      <c r="I779" s="21">
        <v>6018474.79</v>
      </c>
      <c r="J779" s="21"/>
    </row>
    <row r="780" spans="1:10" s="1" customFormat="1" ht="19.75" customHeight="1" x14ac:dyDescent="0.25">
      <c r="A780" s="22"/>
      <c r="B780" s="3" t="s">
        <v>419</v>
      </c>
      <c r="C780" s="4" t="s">
        <v>38</v>
      </c>
      <c r="D780" s="5" t="s">
        <v>39</v>
      </c>
      <c r="E780" s="5" t="s">
        <v>13</v>
      </c>
      <c r="F780" s="23"/>
      <c r="G780" s="4" t="s">
        <v>15</v>
      </c>
      <c r="H780" s="5" t="s">
        <v>16</v>
      </c>
      <c r="I780" s="7">
        <v>9599</v>
      </c>
      <c r="J780" s="7"/>
    </row>
    <row r="781" spans="1:10" s="1" customFormat="1" ht="19.75" customHeight="1" x14ac:dyDescent="0.25">
      <c r="A781" s="24"/>
      <c r="B781" s="17" t="s">
        <v>419</v>
      </c>
      <c r="C781" s="18" t="s">
        <v>11</v>
      </c>
      <c r="D781" s="19" t="s">
        <v>12</v>
      </c>
      <c r="E781" s="19" t="s">
        <v>13</v>
      </c>
      <c r="F781" s="25"/>
      <c r="G781" s="18" t="s">
        <v>15</v>
      </c>
      <c r="H781" s="19" t="s">
        <v>16</v>
      </c>
      <c r="I781" s="21">
        <v>1321591.97</v>
      </c>
      <c r="J781" s="21"/>
    </row>
    <row r="782" spans="1:10" s="1" customFormat="1" ht="19.75" customHeight="1" x14ac:dyDescent="0.25">
      <c r="A782" s="22"/>
      <c r="B782" s="3" t="s">
        <v>419</v>
      </c>
      <c r="C782" s="4" t="s">
        <v>420</v>
      </c>
      <c r="D782" s="5" t="s">
        <v>421</v>
      </c>
      <c r="E782" s="5" t="s">
        <v>13</v>
      </c>
      <c r="F782" s="23"/>
      <c r="G782" s="4" t="s">
        <v>15</v>
      </c>
      <c r="H782" s="5" t="s">
        <v>16</v>
      </c>
      <c r="I782" s="7">
        <v>219045.12</v>
      </c>
      <c r="J782" s="7"/>
    </row>
    <row r="783" spans="1:10" s="1" customFormat="1" ht="19.75" customHeight="1" x14ac:dyDescent="0.25">
      <c r="A783" s="8"/>
      <c r="B783" s="8"/>
      <c r="C783" s="9"/>
      <c r="D783" s="9"/>
      <c r="E783" s="10" t="s">
        <v>13</v>
      </c>
      <c r="F783" s="10" t="s">
        <v>13</v>
      </c>
      <c r="G783" s="11" t="s">
        <v>15</v>
      </c>
      <c r="H783" s="10" t="s">
        <v>16</v>
      </c>
      <c r="I783" s="12">
        <v>59920628.740000002</v>
      </c>
      <c r="J783" s="12"/>
    </row>
    <row r="784" spans="1:10" s="1" customFormat="1" ht="19.75" customHeight="1" x14ac:dyDescent="0.25">
      <c r="A784" s="24"/>
      <c r="B784" s="17" t="s">
        <v>419</v>
      </c>
      <c r="C784" s="18" t="s">
        <v>666</v>
      </c>
      <c r="D784" s="19" t="s">
        <v>667</v>
      </c>
      <c r="E784" s="19" t="s">
        <v>1072</v>
      </c>
      <c r="F784" s="20" t="s">
        <v>1072</v>
      </c>
      <c r="G784" s="18" t="s">
        <v>120</v>
      </c>
      <c r="H784" s="19" t="s">
        <v>43</v>
      </c>
      <c r="I784" s="21">
        <v>1059127.3999999999</v>
      </c>
      <c r="J784" s="21">
        <v>159710.14000000001</v>
      </c>
    </row>
    <row r="785" spans="1:10" s="1" customFormat="1" ht="19.75" customHeight="1" x14ac:dyDescent="0.25">
      <c r="A785" s="8"/>
      <c r="B785" s="8"/>
      <c r="C785" s="9"/>
      <c r="D785" s="9"/>
      <c r="E785" s="10" t="s">
        <v>1072</v>
      </c>
      <c r="F785" s="10" t="s">
        <v>1072</v>
      </c>
      <c r="G785" s="11" t="s">
        <v>120</v>
      </c>
      <c r="H785" s="10" t="s">
        <v>43</v>
      </c>
      <c r="I785" s="12">
        <v>1059127.3999999999</v>
      </c>
      <c r="J785" s="12">
        <v>159710.14000000001</v>
      </c>
    </row>
    <row r="786" spans="1:10" s="1" customFormat="1" ht="19.75" customHeight="1" x14ac:dyDescent="0.25">
      <c r="A786" s="22"/>
      <c r="B786" s="3" t="s">
        <v>419</v>
      </c>
      <c r="C786" s="4" t="s">
        <v>30</v>
      </c>
      <c r="D786" s="5" t="s">
        <v>31</v>
      </c>
      <c r="E786" s="5" t="s">
        <v>1072</v>
      </c>
      <c r="F786" s="6" t="s">
        <v>1078</v>
      </c>
      <c r="G786" s="4" t="s">
        <v>120</v>
      </c>
      <c r="H786" s="5" t="s">
        <v>43</v>
      </c>
      <c r="I786" s="7">
        <v>12306.61</v>
      </c>
      <c r="J786" s="7">
        <v>12306.61</v>
      </c>
    </row>
    <row r="787" spans="1:10" s="1" customFormat="1" ht="19.75" customHeight="1" x14ac:dyDescent="0.25">
      <c r="A787" s="24"/>
      <c r="B787" s="17" t="s">
        <v>419</v>
      </c>
      <c r="C787" s="18" t="s">
        <v>32</v>
      </c>
      <c r="D787" s="19" t="s">
        <v>33</v>
      </c>
      <c r="E787" s="19" t="s">
        <v>1072</v>
      </c>
      <c r="F787" s="25"/>
      <c r="G787" s="18" t="s">
        <v>120</v>
      </c>
      <c r="H787" s="19" t="s">
        <v>43</v>
      </c>
      <c r="I787" s="21">
        <v>611420.72</v>
      </c>
      <c r="J787" s="21">
        <v>1276.08</v>
      </c>
    </row>
    <row r="788" spans="1:10" s="1" customFormat="1" ht="19.75" customHeight="1" x14ac:dyDescent="0.25">
      <c r="A788" s="22"/>
      <c r="B788" s="3" t="s">
        <v>419</v>
      </c>
      <c r="C788" s="4" t="s">
        <v>34</v>
      </c>
      <c r="D788" s="5" t="s">
        <v>35</v>
      </c>
      <c r="E788" s="5" t="s">
        <v>1072</v>
      </c>
      <c r="F788" s="23"/>
      <c r="G788" s="4" t="s">
        <v>120</v>
      </c>
      <c r="H788" s="5" t="s">
        <v>43</v>
      </c>
      <c r="I788" s="7">
        <v>2708752.43</v>
      </c>
      <c r="J788" s="7">
        <v>3760.86</v>
      </c>
    </row>
    <row r="789" spans="1:10" s="1" customFormat="1" ht="19.75" customHeight="1" x14ac:dyDescent="0.25">
      <c r="A789" s="24"/>
      <c r="B789" s="17" t="s">
        <v>419</v>
      </c>
      <c r="C789" s="18" t="s">
        <v>36</v>
      </c>
      <c r="D789" s="19" t="s">
        <v>37</v>
      </c>
      <c r="E789" s="19" t="s">
        <v>1072</v>
      </c>
      <c r="F789" s="25"/>
      <c r="G789" s="18" t="s">
        <v>120</v>
      </c>
      <c r="H789" s="19" t="s">
        <v>43</v>
      </c>
      <c r="I789" s="21">
        <v>455726.84</v>
      </c>
      <c r="J789" s="21">
        <v>1047.08</v>
      </c>
    </row>
    <row r="790" spans="1:10" s="1" customFormat="1" ht="19.75" customHeight="1" x14ac:dyDescent="0.25">
      <c r="A790" s="22"/>
      <c r="B790" s="3" t="s">
        <v>419</v>
      </c>
      <c r="C790" s="4" t="s">
        <v>38</v>
      </c>
      <c r="D790" s="5" t="s">
        <v>39</v>
      </c>
      <c r="E790" s="5" t="s">
        <v>1072</v>
      </c>
      <c r="F790" s="23"/>
      <c r="G790" s="4" t="s">
        <v>120</v>
      </c>
      <c r="H790" s="5" t="s">
        <v>43</v>
      </c>
      <c r="I790" s="7">
        <v>33.83</v>
      </c>
      <c r="J790" s="7">
        <v>2.62</v>
      </c>
    </row>
    <row r="791" spans="1:10" s="1" customFormat="1" ht="19.75" customHeight="1" x14ac:dyDescent="0.25">
      <c r="A791" s="24"/>
      <c r="B791" s="17" t="s">
        <v>419</v>
      </c>
      <c r="C791" s="18" t="s">
        <v>53</v>
      </c>
      <c r="D791" s="19" t="s">
        <v>54</v>
      </c>
      <c r="E791" s="19" t="s">
        <v>1072</v>
      </c>
      <c r="F791" s="25"/>
      <c r="G791" s="18" t="s">
        <v>120</v>
      </c>
      <c r="H791" s="19" t="s">
        <v>43</v>
      </c>
      <c r="I791" s="21">
        <v>1128211.71</v>
      </c>
      <c r="J791" s="21">
        <v>1128211.71</v>
      </c>
    </row>
    <row r="792" spans="1:10" s="1" customFormat="1" ht="19.75" customHeight="1" x14ac:dyDescent="0.25">
      <c r="A792" s="22"/>
      <c r="B792" s="3" t="s">
        <v>419</v>
      </c>
      <c r="C792" s="4" t="s">
        <v>11</v>
      </c>
      <c r="D792" s="5" t="s">
        <v>12</v>
      </c>
      <c r="E792" s="5" t="s">
        <v>1072</v>
      </c>
      <c r="F792" s="23"/>
      <c r="G792" s="4" t="s">
        <v>120</v>
      </c>
      <c r="H792" s="5" t="s">
        <v>43</v>
      </c>
      <c r="I792" s="7">
        <v>134260.25</v>
      </c>
      <c r="J792" s="7">
        <v>134260.25</v>
      </c>
    </row>
    <row r="793" spans="1:10" s="1" customFormat="1" ht="19.75" customHeight="1" x14ac:dyDescent="0.25">
      <c r="A793" s="24"/>
      <c r="B793" s="17" t="s">
        <v>419</v>
      </c>
      <c r="C793" s="18" t="s">
        <v>79</v>
      </c>
      <c r="D793" s="19" t="s">
        <v>80</v>
      </c>
      <c r="E793" s="19" t="s">
        <v>1072</v>
      </c>
      <c r="F793" s="25"/>
      <c r="G793" s="18" t="s">
        <v>120</v>
      </c>
      <c r="H793" s="19" t="s">
        <v>43</v>
      </c>
      <c r="I793" s="21">
        <v>8140000</v>
      </c>
      <c r="J793" s="21">
        <v>16250</v>
      </c>
    </row>
    <row r="794" spans="1:10" s="1" customFormat="1" ht="19.75" customHeight="1" x14ac:dyDescent="0.25">
      <c r="A794" s="22"/>
      <c r="B794" s="3" t="s">
        <v>419</v>
      </c>
      <c r="C794" s="4" t="s">
        <v>81</v>
      </c>
      <c r="D794" s="5" t="s">
        <v>82</v>
      </c>
      <c r="E794" s="5" t="s">
        <v>1072</v>
      </c>
      <c r="F794" s="23"/>
      <c r="G794" s="4" t="s">
        <v>120</v>
      </c>
      <c r="H794" s="5" t="s">
        <v>43</v>
      </c>
      <c r="I794" s="7">
        <v>80</v>
      </c>
      <c r="J794" s="7">
        <v>80</v>
      </c>
    </row>
    <row r="795" spans="1:10" s="1" customFormat="1" ht="19.75" customHeight="1" x14ac:dyDescent="0.25">
      <c r="A795" s="8"/>
      <c r="B795" s="8"/>
      <c r="C795" s="9"/>
      <c r="D795" s="9"/>
      <c r="E795" s="10" t="s">
        <v>1072</v>
      </c>
      <c r="F795" s="10" t="s">
        <v>1078</v>
      </c>
      <c r="G795" s="11" t="s">
        <v>120</v>
      </c>
      <c r="H795" s="10" t="s">
        <v>43</v>
      </c>
      <c r="I795" s="12">
        <v>13190792.390000001</v>
      </c>
      <c r="J795" s="12">
        <v>1297195.21</v>
      </c>
    </row>
    <row r="796" spans="1:10" s="1" customFormat="1" ht="19.75" customHeight="1" x14ac:dyDescent="0.25">
      <c r="A796" s="13" t="s">
        <v>418</v>
      </c>
      <c r="B796" s="14"/>
      <c r="C796" s="9"/>
      <c r="D796" s="9"/>
      <c r="E796" s="9"/>
      <c r="F796" s="9"/>
      <c r="G796" s="9"/>
      <c r="H796" s="10" t="s">
        <v>422</v>
      </c>
      <c r="I796" s="12">
        <v>74170548.530000001</v>
      </c>
      <c r="J796" s="12">
        <v>1456905.35</v>
      </c>
    </row>
    <row r="797" spans="1:10" s="1" customFormat="1" ht="11.15" customHeight="1" x14ac:dyDescent="0.25">
      <c r="A797" s="15"/>
      <c r="B797" s="16"/>
      <c r="C797" s="15"/>
      <c r="D797" s="16"/>
      <c r="E797" s="15"/>
      <c r="F797" s="15"/>
      <c r="G797" s="15"/>
      <c r="H797" s="15"/>
      <c r="I797" s="15"/>
      <c r="J797" s="15"/>
    </row>
    <row r="798" spans="1:10" s="1" customFormat="1" ht="19.75" customHeight="1" x14ac:dyDescent="0.25">
      <c r="A798" s="17" t="s">
        <v>423</v>
      </c>
      <c r="B798" s="17" t="s">
        <v>424</v>
      </c>
      <c r="C798" s="18" t="s">
        <v>30</v>
      </c>
      <c r="D798" s="19" t="s">
        <v>31</v>
      </c>
      <c r="E798" s="19" t="s">
        <v>425</v>
      </c>
      <c r="F798" s="20" t="s">
        <v>426</v>
      </c>
      <c r="G798" s="18" t="s">
        <v>15</v>
      </c>
      <c r="H798" s="19" t="s">
        <v>427</v>
      </c>
      <c r="I798" s="21">
        <v>30551.78</v>
      </c>
      <c r="J798" s="21"/>
    </row>
    <row r="799" spans="1:10" s="1" customFormat="1" ht="19.75" customHeight="1" x14ac:dyDescent="0.25">
      <c r="A799" s="22"/>
      <c r="B799" s="3" t="s">
        <v>424</v>
      </c>
      <c r="C799" s="4" t="s">
        <v>32</v>
      </c>
      <c r="D799" s="5" t="s">
        <v>33</v>
      </c>
      <c r="E799" s="5" t="s">
        <v>425</v>
      </c>
      <c r="F799" s="23"/>
      <c r="G799" s="4" t="s">
        <v>15</v>
      </c>
      <c r="H799" s="5" t="s">
        <v>427</v>
      </c>
      <c r="I799" s="7">
        <v>763.34</v>
      </c>
      <c r="J799" s="7"/>
    </row>
    <row r="800" spans="1:10" s="1" customFormat="1" ht="19.75" customHeight="1" x14ac:dyDescent="0.25">
      <c r="A800" s="24"/>
      <c r="B800" s="17" t="s">
        <v>424</v>
      </c>
      <c r="C800" s="18" t="s">
        <v>34</v>
      </c>
      <c r="D800" s="19" t="s">
        <v>35</v>
      </c>
      <c r="E800" s="19" t="s">
        <v>425</v>
      </c>
      <c r="F800" s="25"/>
      <c r="G800" s="18" t="s">
        <v>15</v>
      </c>
      <c r="H800" s="19" t="s">
        <v>427</v>
      </c>
      <c r="I800" s="21">
        <v>16634.599999999999</v>
      </c>
      <c r="J800" s="21"/>
    </row>
    <row r="801" spans="1:10" s="1" customFormat="1" ht="19.75" customHeight="1" x14ac:dyDescent="0.25">
      <c r="A801" s="22"/>
      <c r="B801" s="3" t="s">
        <v>424</v>
      </c>
      <c r="C801" s="4" t="s">
        <v>36</v>
      </c>
      <c r="D801" s="5" t="s">
        <v>37</v>
      </c>
      <c r="E801" s="5" t="s">
        <v>425</v>
      </c>
      <c r="F801" s="23"/>
      <c r="G801" s="4" t="s">
        <v>15</v>
      </c>
      <c r="H801" s="5" t="s">
        <v>427</v>
      </c>
      <c r="I801" s="7">
        <v>2050.2800000000002</v>
      </c>
      <c r="J801" s="7"/>
    </row>
    <row r="802" spans="1:10" s="1" customFormat="1" ht="19.75" customHeight="1" x14ac:dyDescent="0.25">
      <c r="A802" s="24"/>
      <c r="B802" s="17" t="s">
        <v>424</v>
      </c>
      <c r="C802" s="18" t="s">
        <v>217</v>
      </c>
      <c r="D802" s="19" t="s">
        <v>218</v>
      </c>
      <c r="E802" s="19" t="s">
        <v>425</v>
      </c>
      <c r="F802" s="25"/>
      <c r="G802" s="18" t="s">
        <v>15</v>
      </c>
      <c r="H802" s="19" t="s">
        <v>427</v>
      </c>
      <c r="I802" s="21">
        <v>404100</v>
      </c>
      <c r="J802" s="21"/>
    </row>
    <row r="803" spans="1:10" s="1" customFormat="1" ht="19.75" customHeight="1" x14ac:dyDescent="0.25">
      <c r="A803" s="8"/>
      <c r="B803" s="8"/>
      <c r="C803" s="9"/>
      <c r="D803" s="9"/>
      <c r="E803" s="10" t="s">
        <v>425</v>
      </c>
      <c r="F803" s="10" t="s">
        <v>426</v>
      </c>
      <c r="G803" s="11" t="s">
        <v>15</v>
      </c>
      <c r="H803" s="10" t="s">
        <v>427</v>
      </c>
      <c r="I803" s="12">
        <v>454100</v>
      </c>
      <c r="J803" s="12"/>
    </row>
    <row r="804" spans="1:10" s="1" customFormat="1" ht="19.75" customHeight="1" x14ac:dyDescent="0.25">
      <c r="A804" s="13" t="s">
        <v>423</v>
      </c>
      <c r="B804" s="14"/>
      <c r="C804" s="9"/>
      <c r="D804" s="9"/>
      <c r="E804" s="9"/>
      <c r="F804" s="9"/>
      <c r="G804" s="9"/>
      <c r="H804" s="10" t="s">
        <v>428</v>
      </c>
      <c r="I804" s="12">
        <v>454100</v>
      </c>
      <c r="J804" s="12"/>
    </row>
    <row r="805" spans="1:10" s="1" customFormat="1" ht="11.15" customHeight="1" x14ac:dyDescent="0.25">
      <c r="A805" s="15"/>
      <c r="B805" s="16"/>
      <c r="C805" s="15"/>
      <c r="D805" s="16"/>
      <c r="E805" s="15"/>
      <c r="F805" s="15"/>
      <c r="G805" s="15"/>
      <c r="H805" s="15"/>
      <c r="I805" s="15"/>
      <c r="J805" s="15"/>
    </row>
    <row r="806" spans="1:10" s="1" customFormat="1" ht="19.75" customHeight="1" x14ac:dyDescent="0.25">
      <c r="A806" s="3" t="s">
        <v>429</v>
      </c>
      <c r="B806" s="3" t="s">
        <v>430</v>
      </c>
      <c r="C806" s="4" t="s">
        <v>217</v>
      </c>
      <c r="D806" s="5" t="s">
        <v>218</v>
      </c>
      <c r="E806" s="5" t="s">
        <v>13</v>
      </c>
      <c r="F806" s="6" t="s">
        <v>13</v>
      </c>
      <c r="G806" s="4" t="s">
        <v>15</v>
      </c>
      <c r="H806" s="5" t="s">
        <v>16</v>
      </c>
      <c r="I806" s="7">
        <v>1500000</v>
      </c>
      <c r="J806" s="7"/>
    </row>
    <row r="807" spans="1:10" s="1" customFormat="1" ht="19.75" customHeight="1" x14ac:dyDescent="0.25">
      <c r="A807" s="8"/>
      <c r="B807" s="8"/>
      <c r="C807" s="9"/>
      <c r="D807" s="9"/>
      <c r="E807" s="10" t="s">
        <v>13</v>
      </c>
      <c r="F807" s="10" t="s">
        <v>13</v>
      </c>
      <c r="G807" s="11" t="s">
        <v>15</v>
      </c>
      <c r="H807" s="10" t="s">
        <v>16</v>
      </c>
      <c r="I807" s="12">
        <v>1500000</v>
      </c>
      <c r="J807" s="12"/>
    </row>
    <row r="808" spans="1:10" s="1" customFormat="1" ht="19.75" customHeight="1" x14ac:dyDescent="0.25">
      <c r="A808" s="24"/>
      <c r="B808" s="17" t="s">
        <v>430</v>
      </c>
      <c r="C808" s="18" t="s">
        <v>431</v>
      </c>
      <c r="D808" s="19" t="s">
        <v>432</v>
      </c>
      <c r="E808" s="19" t="s">
        <v>13</v>
      </c>
      <c r="F808" s="20" t="s">
        <v>433</v>
      </c>
      <c r="G808" s="18" t="s">
        <v>15</v>
      </c>
      <c r="H808" s="19" t="s">
        <v>16</v>
      </c>
      <c r="I808" s="21">
        <v>58210</v>
      </c>
      <c r="J808" s="21"/>
    </row>
    <row r="809" spans="1:10" s="1" customFormat="1" ht="19.75" customHeight="1" x14ac:dyDescent="0.25">
      <c r="A809" s="8"/>
      <c r="B809" s="8"/>
      <c r="C809" s="9"/>
      <c r="D809" s="9"/>
      <c r="E809" s="10" t="s">
        <v>13</v>
      </c>
      <c r="F809" s="10" t="s">
        <v>433</v>
      </c>
      <c r="G809" s="11" t="s">
        <v>15</v>
      </c>
      <c r="H809" s="10" t="s">
        <v>16</v>
      </c>
      <c r="I809" s="12">
        <v>58210</v>
      </c>
      <c r="J809" s="12"/>
    </row>
    <row r="810" spans="1:10" s="1" customFormat="1" ht="19.75" customHeight="1" x14ac:dyDescent="0.25">
      <c r="A810" s="13" t="s">
        <v>429</v>
      </c>
      <c r="B810" s="14"/>
      <c r="C810" s="9"/>
      <c r="D810" s="9"/>
      <c r="E810" s="9"/>
      <c r="F810" s="9"/>
      <c r="G810" s="9"/>
      <c r="H810" s="10" t="s">
        <v>434</v>
      </c>
      <c r="I810" s="12">
        <v>1558210</v>
      </c>
      <c r="J810" s="12"/>
    </row>
    <row r="811" spans="1:10" s="1" customFormat="1" ht="11.15" customHeight="1" x14ac:dyDescent="0.25">
      <c r="A811" s="15"/>
      <c r="B811" s="16"/>
      <c r="C811" s="15"/>
      <c r="D811" s="16"/>
      <c r="E811" s="15"/>
      <c r="F811" s="15"/>
      <c r="G811" s="15"/>
      <c r="H811" s="15"/>
      <c r="I811" s="15"/>
      <c r="J811" s="15"/>
    </row>
    <row r="812" spans="1:10" s="1" customFormat="1" ht="19.75" customHeight="1" x14ac:dyDescent="0.25">
      <c r="A812" s="3" t="s">
        <v>435</v>
      </c>
      <c r="B812" s="3" t="s">
        <v>436</v>
      </c>
      <c r="C812" s="4" t="s">
        <v>55</v>
      </c>
      <c r="D812" s="5" t="s">
        <v>56</v>
      </c>
      <c r="E812" s="5" t="s">
        <v>232</v>
      </c>
      <c r="F812" s="6" t="s">
        <v>437</v>
      </c>
      <c r="G812" s="4" t="s">
        <v>15</v>
      </c>
      <c r="H812" s="5" t="s">
        <v>16</v>
      </c>
      <c r="I812" s="7">
        <v>125461.17</v>
      </c>
      <c r="J812" s="7"/>
    </row>
    <row r="813" spans="1:10" s="1" customFormat="1" ht="19.75" customHeight="1" x14ac:dyDescent="0.25">
      <c r="A813" s="24"/>
      <c r="B813" s="17" t="s">
        <v>436</v>
      </c>
      <c r="C813" s="18" t="s">
        <v>158</v>
      </c>
      <c r="D813" s="19" t="s">
        <v>159</v>
      </c>
      <c r="E813" s="19" t="s">
        <v>232</v>
      </c>
      <c r="F813" s="25"/>
      <c r="G813" s="18" t="s">
        <v>15</v>
      </c>
      <c r="H813" s="19" t="s">
        <v>16</v>
      </c>
      <c r="I813" s="21">
        <v>1838.68</v>
      </c>
      <c r="J813" s="21"/>
    </row>
    <row r="814" spans="1:10" s="1" customFormat="1" ht="19.75" customHeight="1" x14ac:dyDescent="0.25">
      <c r="A814" s="22"/>
      <c r="B814" s="3" t="s">
        <v>436</v>
      </c>
      <c r="C814" s="4" t="s">
        <v>324</v>
      </c>
      <c r="D814" s="5" t="s">
        <v>325</v>
      </c>
      <c r="E814" s="5" t="s">
        <v>232</v>
      </c>
      <c r="F814" s="23"/>
      <c r="G814" s="4" t="s">
        <v>15</v>
      </c>
      <c r="H814" s="5" t="s">
        <v>16</v>
      </c>
      <c r="I814" s="7">
        <v>3751.65</v>
      </c>
      <c r="J814" s="7"/>
    </row>
    <row r="815" spans="1:10" s="1" customFormat="1" ht="19.75" customHeight="1" x14ac:dyDescent="0.25">
      <c r="A815" s="24"/>
      <c r="B815" s="17" t="s">
        <v>436</v>
      </c>
      <c r="C815" s="18" t="s">
        <v>284</v>
      </c>
      <c r="D815" s="19" t="s">
        <v>285</v>
      </c>
      <c r="E815" s="19" t="s">
        <v>232</v>
      </c>
      <c r="F815" s="25"/>
      <c r="G815" s="18" t="s">
        <v>15</v>
      </c>
      <c r="H815" s="19" t="s">
        <v>16</v>
      </c>
      <c r="I815" s="21">
        <v>80841.2</v>
      </c>
      <c r="J815" s="21"/>
    </row>
    <row r="816" spans="1:10" s="1" customFormat="1" ht="19.75" customHeight="1" x14ac:dyDescent="0.25">
      <c r="A816" s="22"/>
      <c r="B816" s="3" t="s">
        <v>436</v>
      </c>
      <c r="C816" s="4" t="s">
        <v>207</v>
      </c>
      <c r="D816" s="5" t="s">
        <v>208</v>
      </c>
      <c r="E816" s="5" t="s">
        <v>232</v>
      </c>
      <c r="F816" s="23"/>
      <c r="G816" s="4" t="s">
        <v>15</v>
      </c>
      <c r="H816" s="5" t="s">
        <v>16</v>
      </c>
      <c r="I816" s="7">
        <v>47833.3</v>
      </c>
      <c r="J816" s="7"/>
    </row>
    <row r="817" spans="1:10" s="1" customFormat="1" ht="19.75" customHeight="1" x14ac:dyDescent="0.25">
      <c r="A817" s="8"/>
      <c r="B817" s="8"/>
      <c r="C817" s="9"/>
      <c r="D817" s="9"/>
      <c r="E817" s="10" t="s">
        <v>232</v>
      </c>
      <c r="F817" s="10" t="s">
        <v>437</v>
      </c>
      <c r="G817" s="11" t="s">
        <v>15</v>
      </c>
      <c r="H817" s="10" t="s">
        <v>16</v>
      </c>
      <c r="I817" s="12">
        <v>259726</v>
      </c>
      <c r="J817" s="12"/>
    </row>
    <row r="818" spans="1:10" s="1" customFormat="1" ht="19.75" customHeight="1" x14ac:dyDescent="0.25">
      <c r="A818" s="24"/>
      <c r="B818" s="17" t="s">
        <v>436</v>
      </c>
      <c r="C818" s="18" t="s">
        <v>30</v>
      </c>
      <c r="D818" s="19" t="s">
        <v>31</v>
      </c>
      <c r="E818" s="19" t="s">
        <v>232</v>
      </c>
      <c r="F818" s="20" t="s">
        <v>347</v>
      </c>
      <c r="G818" s="18" t="s">
        <v>15</v>
      </c>
      <c r="H818" s="19" t="s">
        <v>16</v>
      </c>
      <c r="I818" s="21">
        <v>56345.94</v>
      </c>
      <c r="J818" s="21"/>
    </row>
    <row r="819" spans="1:10" s="1" customFormat="1" ht="19.75" customHeight="1" x14ac:dyDescent="0.25">
      <c r="A819" s="22"/>
      <c r="B819" s="3" t="s">
        <v>436</v>
      </c>
      <c r="C819" s="4" t="s">
        <v>32</v>
      </c>
      <c r="D819" s="5" t="s">
        <v>33</v>
      </c>
      <c r="E819" s="5" t="s">
        <v>232</v>
      </c>
      <c r="F819" s="23"/>
      <c r="G819" s="4" t="s">
        <v>15</v>
      </c>
      <c r="H819" s="5" t="s">
        <v>16</v>
      </c>
      <c r="I819" s="7">
        <v>4191.74</v>
      </c>
      <c r="J819" s="7"/>
    </row>
    <row r="820" spans="1:10" s="1" customFormat="1" ht="19.75" customHeight="1" x14ac:dyDescent="0.25">
      <c r="A820" s="24"/>
      <c r="B820" s="17" t="s">
        <v>436</v>
      </c>
      <c r="C820" s="18" t="s">
        <v>34</v>
      </c>
      <c r="D820" s="19" t="s">
        <v>35</v>
      </c>
      <c r="E820" s="19" t="s">
        <v>232</v>
      </c>
      <c r="F820" s="25"/>
      <c r="G820" s="18" t="s">
        <v>15</v>
      </c>
      <c r="H820" s="19" t="s">
        <v>16</v>
      </c>
      <c r="I820" s="21">
        <v>47134.65</v>
      </c>
      <c r="J820" s="21"/>
    </row>
    <row r="821" spans="1:10" s="1" customFormat="1" ht="19.75" customHeight="1" x14ac:dyDescent="0.25">
      <c r="A821" s="22"/>
      <c r="B821" s="3" t="s">
        <v>436</v>
      </c>
      <c r="C821" s="4" t="s">
        <v>36</v>
      </c>
      <c r="D821" s="5" t="s">
        <v>37</v>
      </c>
      <c r="E821" s="5" t="s">
        <v>232</v>
      </c>
      <c r="F821" s="23"/>
      <c r="G821" s="4" t="s">
        <v>15</v>
      </c>
      <c r="H821" s="5" t="s">
        <v>16</v>
      </c>
      <c r="I821" s="7">
        <v>4712.22</v>
      </c>
      <c r="J821" s="7"/>
    </row>
    <row r="822" spans="1:10" s="1" customFormat="1" ht="19.75" customHeight="1" x14ac:dyDescent="0.25">
      <c r="A822" s="24"/>
      <c r="B822" s="17" t="s">
        <v>436</v>
      </c>
      <c r="C822" s="18" t="s">
        <v>38</v>
      </c>
      <c r="D822" s="19" t="s">
        <v>39</v>
      </c>
      <c r="E822" s="19" t="s">
        <v>232</v>
      </c>
      <c r="F822" s="25"/>
      <c r="G822" s="18" t="s">
        <v>15</v>
      </c>
      <c r="H822" s="19" t="s">
        <v>16</v>
      </c>
      <c r="I822" s="21">
        <v>8</v>
      </c>
      <c r="J822" s="21"/>
    </row>
    <row r="823" spans="1:10" s="1" customFormat="1" ht="19.75" customHeight="1" x14ac:dyDescent="0.25">
      <c r="A823" s="22"/>
      <c r="B823" s="3" t="s">
        <v>436</v>
      </c>
      <c r="C823" s="4" t="s">
        <v>55</v>
      </c>
      <c r="D823" s="5" t="s">
        <v>56</v>
      </c>
      <c r="E823" s="5" t="s">
        <v>232</v>
      </c>
      <c r="F823" s="23"/>
      <c r="G823" s="4" t="s">
        <v>15</v>
      </c>
      <c r="H823" s="5" t="s">
        <v>16</v>
      </c>
      <c r="I823" s="7">
        <v>131671.15</v>
      </c>
      <c r="J823" s="7"/>
    </row>
    <row r="824" spans="1:10" s="1" customFormat="1" ht="19.75" customHeight="1" x14ac:dyDescent="0.25">
      <c r="A824" s="24"/>
      <c r="B824" s="17" t="s">
        <v>436</v>
      </c>
      <c r="C824" s="18" t="s">
        <v>158</v>
      </c>
      <c r="D824" s="19" t="s">
        <v>159</v>
      </c>
      <c r="E824" s="19" t="s">
        <v>232</v>
      </c>
      <c r="F824" s="25"/>
      <c r="G824" s="18" t="s">
        <v>15</v>
      </c>
      <c r="H824" s="19" t="s">
        <v>16</v>
      </c>
      <c r="I824" s="21">
        <v>14277.77</v>
      </c>
      <c r="J824" s="21"/>
    </row>
    <row r="825" spans="1:10" s="1" customFormat="1" ht="19.75" customHeight="1" x14ac:dyDescent="0.25">
      <c r="A825" s="22"/>
      <c r="B825" s="3" t="s">
        <v>436</v>
      </c>
      <c r="C825" s="4" t="s">
        <v>324</v>
      </c>
      <c r="D825" s="5" t="s">
        <v>325</v>
      </c>
      <c r="E825" s="5" t="s">
        <v>232</v>
      </c>
      <c r="F825" s="23"/>
      <c r="G825" s="4" t="s">
        <v>15</v>
      </c>
      <c r="H825" s="5" t="s">
        <v>16</v>
      </c>
      <c r="I825" s="7">
        <v>29132.45</v>
      </c>
      <c r="J825" s="7"/>
    </row>
    <row r="826" spans="1:10" s="1" customFormat="1" ht="19.75" customHeight="1" x14ac:dyDescent="0.25">
      <c r="A826" s="24"/>
      <c r="B826" s="17" t="s">
        <v>436</v>
      </c>
      <c r="C826" s="18" t="s">
        <v>284</v>
      </c>
      <c r="D826" s="19" t="s">
        <v>285</v>
      </c>
      <c r="E826" s="19" t="s">
        <v>232</v>
      </c>
      <c r="F826" s="25"/>
      <c r="G826" s="18" t="s">
        <v>15</v>
      </c>
      <c r="H826" s="19" t="s">
        <v>16</v>
      </c>
      <c r="I826" s="21">
        <v>216801.4</v>
      </c>
      <c r="J826" s="21"/>
    </row>
    <row r="827" spans="1:10" s="1" customFormat="1" ht="19.75" customHeight="1" x14ac:dyDescent="0.25">
      <c r="A827" s="22"/>
      <c r="B827" s="3" t="s">
        <v>436</v>
      </c>
      <c r="C827" s="4" t="s">
        <v>207</v>
      </c>
      <c r="D827" s="5" t="s">
        <v>208</v>
      </c>
      <c r="E827" s="5" t="s">
        <v>232</v>
      </c>
      <c r="F827" s="23"/>
      <c r="G827" s="4" t="s">
        <v>15</v>
      </c>
      <c r="H827" s="5" t="s">
        <v>16</v>
      </c>
      <c r="I827" s="7">
        <v>128280.22</v>
      </c>
      <c r="J827" s="7"/>
    </row>
    <row r="828" spans="1:10" s="1" customFormat="1" ht="19.75" customHeight="1" x14ac:dyDescent="0.25">
      <c r="A828" s="24"/>
      <c r="B828" s="17" t="s">
        <v>436</v>
      </c>
      <c r="C828" s="18" t="s">
        <v>296</v>
      </c>
      <c r="D828" s="19" t="s">
        <v>297</v>
      </c>
      <c r="E828" s="19" t="s">
        <v>232</v>
      </c>
      <c r="F828" s="25"/>
      <c r="G828" s="18" t="s">
        <v>15</v>
      </c>
      <c r="H828" s="19" t="s">
        <v>16</v>
      </c>
      <c r="I828" s="21">
        <v>76363.460000000006</v>
      </c>
      <c r="J828" s="21"/>
    </row>
    <row r="829" spans="1:10" s="1" customFormat="1" ht="19.75" customHeight="1" x14ac:dyDescent="0.25">
      <c r="A829" s="8"/>
      <c r="B829" s="8"/>
      <c r="C829" s="9"/>
      <c r="D829" s="9"/>
      <c r="E829" s="10" t="s">
        <v>232</v>
      </c>
      <c r="F829" s="10" t="s">
        <v>347</v>
      </c>
      <c r="G829" s="11" t="s">
        <v>15</v>
      </c>
      <c r="H829" s="10" t="s">
        <v>16</v>
      </c>
      <c r="I829" s="12">
        <v>708919</v>
      </c>
      <c r="J829" s="12"/>
    </row>
    <row r="830" spans="1:10" s="1" customFormat="1" ht="19.75" customHeight="1" x14ac:dyDescent="0.25">
      <c r="A830" s="22"/>
      <c r="B830" s="3" t="s">
        <v>436</v>
      </c>
      <c r="C830" s="4" t="s">
        <v>55</v>
      </c>
      <c r="D830" s="5" t="s">
        <v>56</v>
      </c>
      <c r="E830" s="5" t="s">
        <v>232</v>
      </c>
      <c r="F830" s="6" t="s">
        <v>349</v>
      </c>
      <c r="G830" s="4" t="s">
        <v>15</v>
      </c>
      <c r="H830" s="5" t="s">
        <v>16</v>
      </c>
      <c r="I830" s="7">
        <v>118766.03</v>
      </c>
      <c r="J830" s="7"/>
    </row>
    <row r="831" spans="1:10" s="1" customFormat="1" ht="19.75" customHeight="1" x14ac:dyDescent="0.25">
      <c r="A831" s="24"/>
      <c r="B831" s="17" t="s">
        <v>436</v>
      </c>
      <c r="C831" s="18" t="s">
        <v>158</v>
      </c>
      <c r="D831" s="19" t="s">
        <v>159</v>
      </c>
      <c r="E831" s="19" t="s">
        <v>232</v>
      </c>
      <c r="F831" s="25"/>
      <c r="G831" s="18" t="s">
        <v>15</v>
      </c>
      <c r="H831" s="19" t="s">
        <v>16</v>
      </c>
      <c r="I831" s="21">
        <v>1715.89</v>
      </c>
      <c r="J831" s="21"/>
    </row>
    <row r="832" spans="1:10" s="1" customFormat="1" ht="19.75" customHeight="1" x14ac:dyDescent="0.25">
      <c r="A832" s="22"/>
      <c r="B832" s="3" t="s">
        <v>436</v>
      </c>
      <c r="C832" s="4" t="s">
        <v>324</v>
      </c>
      <c r="D832" s="5" t="s">
        <v>325</v>
      </c>
      <c r="E832" s="5" t="s">
        <v>232</v>
      </c>
      <c r="F832" s="23"/>
      <c r="G832" s="4" t="s">
        <v>15</v>
      </c>
      <c r="H832" s="5" t="s">
        <v>16</v>
      </c>
      <c r="I832" s="7">
        <v>3501.1</v>
      </c>
      <c r="J832" s="7"/>
    </row>
    <row r="833" spans="1:10" s="1" customFormat="1" ht="19.75" customHeight="1" x14ac:dyDescent="0.25">
      <c r="A833" s="24"/>
      <c r="B833" s="17" t="s">
        <v>436</v>
      </c>
      <c r="C833" s="18" t="s">
        <v>284</v>
      </c>
      <c r="D833" s="19" t="s">
        <v>285</v>
      </c>
      <c r="E833" s="19" t="s">
        <v>232</v>
      </c>
      <c r="F833" s="25"/>
      <c r="G833" s="18" t="s">
        <v>15</v>
      </c>
      <c r="H833" s="19" t="s">
        <v>16</v>
      </c>
      <c r="I833" s="21">
        <v>69817.399999999994</v>
      </c>
      <c r="J833" s="21"/>
    </row>
    <row r="834" spans="1:10" s="1" customFormat="1" ht="19.75" customHeight="1" x14ac:dyDescent="0.25">
      <c r="A834" s="22"/>
      <c r="B834" s="3" t="s">
        <v>436</v>
      </c>
      <c r="C834" s="4" t="s">
        <v>207</v>
      </c>
      <c r="D834" s="5" t="s">
        <v>208</v>
      </c>
      <c r="E834" s="5" t="s">
        <v>232</v>
      </c>
      <c r="F834" s="23"/>
      <c r="G834" s="4" t="s">
        <v>15</v>
      </c>
      <c r="H834" s="5" t="s">
        <v>16</v>
      </c>
      <c r="I834" s="7">
        <v>41310.58</v>
      </c>
      <c r="J834" s="7"/>
    </row>
    <row r="835" spans="1:10" s="1" customFormat="1" ht="19.75" customHeight="1" x14ac:dyDescent="0.25">
      <c r="A835" s="8"/>
      <c r="B835" s="8"/>
      <c r="C835" s="9"/>
      <c r="D835" s="9"/>
      <c r="E835" s="10" t="s">
        <v>232</v>
      </c>
      <c r="F835" s="10" t="s">
        <v>349</v>
      </c>
      <c r="G835" s="11" t="s">
        <v>15</v>
      </c>
      <c r="H835" s="10" t="s">
        <v>16</v>
      </c>
      <c r="I835" s="12">
        <v>235111</v>
      </c>
      <c r="J835" s="12"/>
    </row>
    <row r="836" spans="1:10" s="1" customFormat="1" ht="19.75" customHeight="1" x14ac:dyDescent="0.25">
      <c r="A836" s="24"/>
      <c r="B836" s="17" t="s">
        <v>436</v>
      </c>
      <c r="C836" s="18" t="s">
        <v>351</v>
      </c>
      <c r="D836" s="19" t="s">
        <v>352</v>
      </c>
      <c r="E836" s="19" t="s">
        <v>355</v>
      </c>
      <c r="F836" s="20" t="s">
        <v>356</v>
      </c>
      <c r="G836" s="18" t="s">
        <v>15</v>
      </c>
      <c r="H836" s="19" t="s">
        <v>16</v>
      </c>
      <c r="I836" s="21">
        <v>46092040</v>
      </c>
      <c r="J836" s="21"/>
    </row>
    <row r="837" spans="1:10" s="1" customFormat="1" ht="19.75" customHeight="1" x14ac:dyDescent="0.25">
      <c r="A837" s="8"/>
      <c r="B837" s="8"/>
      <c r="C837" s="9"/>
      <c r="D837" s="9"/>
      <c r="E837" s="10" t="s">
        <v>355</v>
      </c>
      <c r="F837" s="10" t="s">
        <v>356</v>
      </c>
      <c r="G837" s="11" t="s">
        <v>15</v>
      </c>
      <c r="H837" s="10" t="s">
        <v>16</v>
      </c>
      <c r="I837" s="12">
        <v>46092040</v>
      </c>
      <c r="J837" s="12"/>
    </row>
    <row r="838" spans="1:10" s="1" customFormat="1" ht="19.75" customHeight="1" x14ac:dyDescent="0.25">
      <c r="A838" s="22"/>
      <c r="B838" s="3" t="s">
        <v>436</v>
      </c>
      <c r="C838" s="4" t="s">
        <v>351</v>
      </c>
      <c r="D838" s="5" t="s">
        <v>352</v>
      </c>
      <c r="E838" s="5" t="s">
        <v>355</v>
      </c>
      <c r="F838" s="6" t="s">
        <v>357</v>
      </c>
      <c r="G838" s="4" t="s">
        <v>15</v>
      </c>
      <c r="H838" s="5" t="s">
        <v>16</v>
      </c>
      <c r="I838" s="7">
        <v>2380125</v>
      </c>
      <c r="J838" s="7"/>
    </row>
    <row r="839" spans="1:10" s="1" customFormat="1" ht="19.75" customHeight="1" x14ac:dyDescent="0.25">
      <c r="A839" s="8"/>
      <c r="B839" s="8"/>
      <c r="C839" s="9"/>
      <c r="D839" s="9"/>
      <c r="E839" s="10" t="s">
        <v>355</v>
      </c>
      <c r="F839" s="10" t="s">
        <v>357</v>
      </c>
      <c r="G839" s="11" t="s">
        <v>15</v>
      </c>
      <c r="H839" s="10" t="s">
        <v>16</v>
      </c>
      <c r="I839" s="12">
        <v>2380125</v>
      </c>
      <c r="J839" s="12"/>
    </row>
    <row r="840" spans="1:10" s="1" customFormat="1" ht="19.75" customHeight="1" x14ac:dyDescent="0.25">
      <c r="A840" s="24"/>
      <c r="B840" s="17" t="s">
        <v>436</v>
      </c>
      <c r="C840" s="18" t="s">
        <v>351</v>
      </c>
      <c r="D840" s="19" t="s">
        <v>352</v>
      </c>
      <c r="E840" s="19" t="s">
        <v>355</v>
      </c>
      <c r="F840" s="20" t="s">
        <v>358</v>
      </c>
      <c r="G840" s="18" t="s">
        <v>15</v>
      </c>
      <c r="H840" s="19" t="s">
        <v>16</v>
      </c>
      <c r="I840" s="21">
        <v>2704916384</v>
      </c>
      <c r="J840" s="21"/>
    </row>
    <row r="841" spans="1:10" s="1" customFormat="1" ht="19.75" customHeight="1" x14ac:dyDescent="0.25">
      <c r="A841" s="8"/>
      <c r="B841" s="8"/>
      <c r="C841" s="9"/>
      <c r="D841" s="9"/>
      <c r="E841" s="10" t="s">
        <v>355</v>
      </c>
      <c r="F841" s="10" t="s">
        <v>358</v>
      </c>
      <c r="G841" s="11" t="s">
        <v>15</v>
      </c>
      <c r="H841" s="10" t="s">
        <v>16</v>
      </c>
      <c r="I841" s="12">
        <v>2704916384</v>
      </c>
      <c r="J841" s="12"/>
    </row>
    <row r="842" spans="1:10" s="1" customFormat="1" ht="19.75" customHeight="1" x14ac:dyDescent="0.25">
      <c r="A842" s="22"/>
      <c r="B842" s="3" t="s">
        <v>436</v>
      </c>
      <c r="C842" s="4" t="s">
        <v>351</v>
      </c>
      <c r="D842" s="5" t="s">
        <v>352</v>
      </c>
      <c r="E842" s="5" t="s">
        <v>355</v>
      </c>
      <c r="F842" s="6" t="s">
        <v>359</v>
      </c>
      <c r="G842" s="4" t="s">
        <v>15</v>
      </c>
      <c r="H842" s="5" t="s">
        <v>16</v>
      </c>
      <c r="I842" s="7">
        <v>325078883</v>
      </c>
      <c r="J842" s="7"/>
    </row>
    <row r="843" spans="1:10" s="1" customFormat="1" ht="19.75" customHeight="1" x14ac:dyDescent="0.25">
      <c r="A843" s="8"/>
      <c r="B843" s="8"/>
      <c r="C843" s="9"/>
      <c r="D843" s="9"/>
      <c r="E843" s="10" t="s">
        <v>355</v>
      </c>
      <c r="F843" s="10" t="s">
        <v>359</v>
      </c>
      <c r="G843" s="11" t="s">
        <v>15</v>
      </c>
      <c r="H843" s="10" t="s">
        <v>16</v>
      </c>
      <c r="I843" s="12">
        <v>325078883</v>
      </c>
      <c r="J843" s="12"/>
    </row>
    <row r="844" spans="1:10" s="1" customFormat="1" ht="19.75" customHeight="1" x14ac:dyDescent="0.25">
      <c r="A844" s="24"/>
      <c r="B844" s="17" t="s">
        <v>436</v>
      </c>
      <c r="C844" s="18" t="s">
        <v>30</v>
      </c>
      <c r="D844" s="19" t="s">
        <v>31</v>
      </c>
      <c r="E844" s="19" t="s">
        <v>438</v>
      </c>
      <c r="F844" s="20" t="s">
        <v>439</v>
      </c>
      <c r="G844" s="18" t="s">
        <v>15</v>
      </c>
      <c r="H844" s="19" t="s">
        <v>16</v>
      </c>
      <c r="I844" s="21">
        <v>3789.66</v>
      </c>
      <c r="J844" s="21">
        <v>339.24</v>
      </c>
    </row>
    <row r="845" spans="1:10" s="1" customFormat="1" ht="19.75" customHeight="1" x14ac:dyDescent="0.25">
      <c r="A845" s="22"/>
      <c r="B845" s="3" t="s">
        <v>436</v>
      </c>
      <c r="C845" s="4" t="s">
        <v>32</v>
      </c>
      <c r="D845" s="5" t="s">
        <v>33</v>
      </c>
      <c r="E845" s="5" t="s">
        <v>438</v>
      </c>
      <c r="F845" s="23"/>
      <c r="G845" s="4" t="s">
        <v>15</v>
      </c>
      <c r="H845" s="5" t="s">
        <v>16</v>
      </c>
      <c r="I845" s="7">
        <v>284.70999999999998</v>
      </c>
      <c r="J845" s="7">
        <v>25.54</v>
      </c>
    </row>
    <row r="846" spans="1:10" s="1" customFormat="1" ht="19.75" customHeight="1" x14ac:dyDescent="0.25">
      <c r="A846" s="24"/>
      <c r="B846" s="17" t="s">
        <v>436</v>
      </c>
      <c r="C846" s="18" t="s">
        <v>34</v>
      </c>
      <c r="D846" s="19" t="s">
        <v>35</v>
      </c>
      <c r="E846" s="19" t="s">
        <v>438</v>
      </c>
      <c r="F846" s="25"/>
      <c r="G846" s="18" t="s">
        <v>15</v>
      </c>
      <c r="H846" s="19" t="s">
        <v>16</v>
      </c>
      <c r="I846" s="21">
        <v>3201.93</v>
      </c>
      <c r="J846" s="21">
        <v>284.86</v>
      </c>
    </row>
    <row r="847" spans="1:10" s="1" customFormat="1" ht="19.75" customHeight="1" x14ac:dyDescent="0.25">
      <c r="A847" s="22"/>
      <c r="B847" s="3" t="s">
        <v>436</v>
      </c>
      <c r="C847" s="4" t="s">
        <v>36</v>
      </c>
      <c r="D847" s="5" t="s">
        <v>37</v>
      </c>
      <c r="E847" s="5" t="s">
        <v>438</v>
      </c>
      <c r="F847" s="23"/>
      <c r="G847" s="4" t="s">
        <v>15</v>
      </c>
      <c r="H847" s="5" t="s">
        <v>16</v>
      </c>
      <c r="I847" s="7">
        <v>691.71</v>
      </c>
      <c r="J847" s="7">
        <v>70.7</v>
      </c>
    </row>
    <row r="848" spans="1:10" s="1" customFormat="1" ht="19.75" customHeight="1" x14ac:dyDescent="0.25">
      <c r="A848" s="24"/>
      <c r="B848" s="17" t="s">
        <v>436</v>
      </c>
      <c r="C848" s="18" t="s">
        <v>38</v>
      </c>
      <c r="D848" s="19" t="s">
        <v>39</v>
      </c>
      <c r="E848" s="19" t="s">
        <v>438</v>
      </c>
      <c r="F848" s="25"/>
      <c r="G848" s="18" t="s">
        <v>15</v>
      </c>
      <c r="H848" s="19" t="s">
        <v>16</v>
      </c>
      <c r="I848" s="21">
        <v>1.02</v>
      </c>
      <c r="J848" s="21">
        <v>0.11</v>
      </c>
    </row>
    <row r="849" spans="1:10" s="1" customFormat="1" ht="19.75" customHeight="1" x14ac:dyDescent="0.25">
      <c r="A849" s="22"/>
      <c r="B849" s="3" t="s">
        <v>436</v>
      </c>
      <c r="C849" s="4" t="s">
        <v>162</v>
      </c>
      <c r="D849" s="5" t="s">
        <v>163</v>
      </c>
      <c r="E849" s="5" t="s">
        <v>438</v>
      </c>
      <c r="F849" s="23"/>
      <c r="G849" s="4" t="s">
        <v>15</v>
      </c>
      <c r="H849" s="5" t="s">
        <v>16</v>
      </c>
      <c r="I849" s="7">
        <v>1.6</v>
      </c>
      <c r="J849" s="7"/>
    </row>
    <row r="850" spans="1:10" s="1" customFormat="1" ht="19.75" customHeight="1" x14ac:dyDescent="0.25">
      <c r="A850" s="24"/>
      <c r="B850" s="17" t="s">
        <v>436</v>
      </c>
      <c r="C850" s="18" t="s">
        <v>65</v>
      </c>
      <c r="D850" s="19" t="s">
        <v>66</v>
      </c>
      <c r="E850" s="19" t="s">
        <v>438</v>
      </c>
      <c r="F850" s="25"/>
      <c r="G850" s="18" t="s">
        <v>15</v>
      </c>
      <c r="H850" s="19" t="s">
        <v>16</v>
      </c>
      <c r="I850" s="21">
        <v>365.51</v>
      </c>
      <c r="J850" s="21"/>
    </row>
    <row r="851" spans="1:10" s="1" customFormat="1" ht="19.75" customHeight="1" x14ac:dyDescent="0.25">
      <c r="A851" s="22"/>
      <c r="B851" s="3" t="s">
        <v>436</v>
      </c>
      <c r="C851" s="4" t="s">
        <v>129</v>
      </c>
      <c r="D851" s="5" t="s">
        <v>130</v>
      </c>
      <c r="E851" s="5" t="s">
        <v>438</v>
      </c>
      <c r="F851" s="23"/>
      <c r="G851" s="4" t="s">
        <v>15</v>
      </c>
      <c r="H851" s="5" t="s">
        <v>16</v>
      </c>
      <c r="I851" s="7">
        <v>4796799.1500000004</v>
      </c>
      <c r="J851" s="7">
        <v>496945.21</v>
      </c>
    </row>
    <row r="852" spans="1:10" s="1" customFormat="1" ht="19.75" customHeight="1" x14ac:dyDescent="0.25">
      <c r="A852" s="24"/>
      <c r="B852" s="17" t="s">
        <v>436</v>
      </c>
      <c r="C852" s="18" t="s">
        <v>310</v>
      </c>
      <c r="D852" s="19" t="s">
        <v>311</v>
      </c>
      <c r="E852" s="19" t="s">
        <v>438</v>
      </c>
      <c r="F852" s="25"/>
      <c r="G852" s="18" t="s">
        <v>15</v>
      </c>
      <c r="H852" s="19" t="s">
        <v>16</v>
      </c>
      <c r="I852" s="21">
        <v>1378.95</v>
      </c>
      <c r="J852" s="21">
        <v>213.32</v>
      </c>
    </row>
    <row r="853" spans="1:10" s="1" customFormat="1" ht="19.75" customHeight="1" x14ac:dyDescent="0.25">
      <c r="A853" s="8"/>
      <c r="B853" s="8"/>
      <c r="C853" s="9"/>
      <c r="D853" s="9"/>
      <c r="E853" s="10" t="s">
        <v>438</v>
      </c>
      <c r="F853" s="10" t="s">
        <v>439</v>
      </c>
      <c r="G853" s="11" t="s">
        <v>15</v>
      </c>
      <c r="H853" s="10" t="s">
        <v>16</v>
      </c>
      <c r="I853" s="12">
        <v>4806514.24</v>
      </c>
      <c r="J853" s="12">
        <v>497878.98</v>
      </c>
    </row>
    <row r="854" spans="1:10" s="1" customFormat="1" ht="19.75" customHeight="1" x14ac:dyDescent="0.25">
      <c r="A854" s="22"/>
      <c r="B854" s="3" t="s">
        <v>436</v>
      </c>
      <c r="C854" s="4" t="s">
        <v>129</v>
      </c>
      <c r="D854" s="5" t="s">
        <v>130</v>
      </c>
      <c r="E854" s="5" t="s">
        <v>438</v>
      </c>
      <c r="F854" s="6" t="s">
        <v>440</v>
      </c>
      <c r="G854" s="4" t="s">
        <v>15</v>
      </c>
      <c r="H854" s="5" t="s">
        <v>16</v>
      </c>
      <c r="I854" s="7">
        <v>1314207.6299999999</v>
      </c>
      <c r="J854" s="7">
        <v>-195470.13</v>
      </c>
    </row>
    <row r="855" spans="1:10" s="1" customFormat="1" ht="19.75" customHeight="1" x14ac:dyDescent="0.25">
      <c r="A855" s="8"/>
      <c r="B855" s="8"/>
      <c r="C855" s="9"/>
      <c r="D855" s="9"/>
      <c r="E855" s="10" t="s">
        <v>438</v>
      </c>
      <c r="F855" s="10" t="s">
        <v>440</v>
      </c>
      <c r="G855" s="11" t="s">
        <v>15</v>
      </c>
      <c r="H855" s="10" t="s">
        <v>16</v>
      </c>
      <c r="I855" s="12">
        <v>1314207.6299999999</v>
      </c>
      <c r="J855" s="12">
        <v>-195470.13</v>
      </c>
    </row>
    <row r="856" spans="1:10" s="1" customFormat="1" ht="19.75" customHeight="1" x14ac:dyDescent="0.25">
      <c r="A856" s="13" t="s">
        <v>435</v>
      </c>
      <c r="B856" s="14"/>
      <c r="C856" s="9"/>
      <c r="D856" s="9"/>
      <c r="E856" s="9"/>
      <c r="F856" s="9"/>
      <c r="G856" s="9"/>
      <c r="H856" s="10" t="s">
        <v>441</v>
      </c>
      <c r="I856" s="12">
        <v>3085791909.8699999</v>
      </c>
      <c r="J856" s="12">
        <v>302408.84999999998</v>
      </c>
    </row>
    <row r="857" spans="1:10" s="1" customFormat="1" ht="11.15" customHeight="1" x14ac:dyDescent="0.25">
      <c r="A857" s="15"/>
      <c r="B857" s="16"/>
      <c r="C857" s="15"/>
      <c r="D857" s="16"/>
      <c r="E857" s="15"/>
      <c r="F857" s="15"/>
      <c r="G857" s="15"/>
      <c r="H857" s="15"/>
      <c r="I857" s="15"/>
      <c r="J857" s="15"/>
    </row>
    <row r="858" spans="1:10" s="1" customFormat="1" ht="19.75" customHeight="1" x14ac:dyDescent="0.25">
      <c r="A858" s="17" t="s">
        <v>442</v>
      </c>
      <c r="B858" s="17" t="s">
        <v>443</v>
      </c>
      <c r="C858" s="18" t="s">
        <v>81</v>
      </c>
      <c r="D858" s="19" t="s">
        <v>82</v>
      </c>
      <c r="E858" s="19" t="s">
        <v>444</v>
      </c>
      <c r="F858" s="20" t="s">
        <v>445</v>
      </c>
      <c r="G858" s="18" t="s">
        <v>15</v>
      </c>
      <c r="H858" s="19" t="s">
        <v>16</v>
      </c>
      <c r="I858" s="21">
        <v>48.4</v>
      </c>
      <c r="J858" s="21"/>
    </row>
    <row r="859" spans="1:10" s="1" customFormat="1" ht="19.75" customHeight="1" x14ac:dyDescent="0.25">
      <c r="A859" s="22"/>
      <c r="B859" s="3" t="s">
        <v>443</v>
      </c>
      <c r="C859" s="4" t="s">
        <v>196</v>
      </c>
      <c r="D859" s="5" t="s">
        <v>197</v>
      </c>
      <c r="E859" s="5" t="s">
        <v>444</v>
      </c>
      <c r="F859" s="23"/>
      <c r="G859" s="4" t="s">
        <v>15</v>
      </c>
      <c r="H859" s="5" t="s">
        <v>16</v>
      </c>
      <c r="I859" s="7">
        <v>23200</v>
      </c>
      <c r="J859" s="7"/>
    </row>
    <row r="860" spans="1:10" s="1" customFormat="1" ht="19.75" customHeight="1" x14ac:dyDescent="0.25">
      <c r="A860" s="8"/>
      <c r="B860" s="8"/>
      <c r="C860" s="9"/>
      <c r="D860" s="9"/>
      <c r="E860" s="10" t="s">
        <v>444</v>
      </c>
      <c r="F860" s="10" t="s">
        <v>445</v>
      </c>
      <c r="G860" s="11" t="s">
        <v>15</v>
      </c>
      <c r="H860" s="10" t="s">
        <v>16</v>
      </c>
      <c r="I860" s="12">
        <v>23248.400000000001</v>
      </c>
      <c r="J860" s="12"/>
    </row>
    <row r="861" spans="1:10" s="1" customFormat="1" ht="19.75" customHeight="1" x14ac:dyDescent="0.25">
      <c r="A861" s="24"/>
      <c r="B861" s="17" t="s">
        <v>443</v>
      </c>
      <c r="C861" s="18" t="s">
        <v>217</v>
      </c>
      <c r="D861" s="19" t="s">
        <v>218</v>
      </c>
      <c r="E861" s="19" t="s">
        <v>444</v>
      </c>
      <c r="F861" s="20" t="s">
        <v>446</v>
      </c>
      <c r="G861" s="18" t="s">
        <v>15</v>
      </c>
      <c r="H861" s="19" t="s">
        <v>16</v>
      </c>
      <c r="I861" s="21">
        <v>164680813</v>
      </c>
      <c r="J861" s="21">
        <v>830833</v>
      </c>
    </row>
    <row r="862" spans="1:10" s="1" customFormat="1" ht="19.75" customHeight="1" x14ac:dyDescent="0.25">
      <c r="A862" s="8"/>
      <c r="B862" s="8"/>
      <c r="C862" s="9"/>
      <c r="D862" s="9"/>
      <c r="E862" s="10" t="s">
        <v>444</v>
      </c>
      <c r="F862" s="10" t="s">
        <v>446</v>
      </c>
      <c r="G862" s="11" t="s">
        <v>15</v>
      </c>
      <c r="H862" s="10" t="s">
        <v>16</v>
      </c>
      <c r="I862" s="12">
        <v>164680813</v>
      </c>
      <c r="J862" s="12">
        <v>830833</v>
      </c>
    </row>
    <row r="863" spans="1:10" s="1" customFormat="1" ht="19.75" customHeight="1" x14ac:dyDescent="0.25">
      <c r="A863" s="22"/>
      <c r="B863" s="3" t="s">
        <v>443</v>
      </c>
      <c r="C863" s="4" t="s">
        <v>30</v>
      </c>
      <c r="D863" s="5" t="s">
        <v>31</v>
      </c>
      <c r="E863" s="5" t="s">
        <v>444</v>
      </c>
      <c r="F863" s="6" t="s">
        <v>447</v>
      </c>
      <c r="G863" s="4" t="s">
        <v>15</v>
      </c>
      <c r="H863" s="5" t="s">
        <v>16</v>
      </c>
      <c r="I863" s="7">
        <v>348277.69</v>
      </c>
      <c r="J863" s="7">
        <v>5601.4</v>
      </c>
    </row>
    <row r="864" spans="1:10" s="1" customFormat="1" ht="19.75" customHeight="1" x14ac:dyDescent="0.25">
      <c r="A864" s="24"/>
      <c r="B864" s="17" t="s">
        <v>443</v>
      </c>
      <c r="C864" s="18" t="s">
        <v>32</v>
      </c>
      <c r="D864" s="19" t="s">
        <v>33</v>
      </c>
      <c r="E864" s="19" t="s">
        <v>444</v>
      </c>
      <c r="F864" s="25"/>
      <c r="G864" s="18" t="s">
        <v>15</v>
      </c>
      <c r="H864" s="19" t="s">
        <v>16</v>
      </c>
      <c r="I864" s="21">
        <v>8452.11</v>
      </c>
      <c r="J864" s="21">
        <v>76.599999999999994</v>
      </c>
    </row>
    <row r="865" spans="1:10" s="1" customFormat="1" ht="19.75" customHeight="1" x14ac:dyDescent="0.25">
      <c r="A865" s="22"/>
      <c r="B865" s="3" t="s">
        <v>443</v>
      </c>
      <c r="C865" s="4" t="s">
        <v>34</v>
      </c>
      <c r="D865" s="5" t="s">
        <v>35</v>
      </c>
      <c r="E865" s="5" t="s">
        <v>444</v>
      </c>
      <c r="F865" s="23"/>
      <c r="G865" s="4" t="s">
        <v>15</v>
      </c>
      <c r="H865" s="5" t="s">
        <v>16</v>
      </c>
      <c r="I865" s="7">
        <v>95861.17</v>
      </c>
      <c r="J865" s="7">
        <v>902.1</v>
      </c>
    </row>
    <row r="866" spans="1:10" s="1" customFormat="1" ht="19.75" customHeight="1" x14ac:dyDescent="0.25">
      <c r="A866" s="24"/>
      <c r="B866" s="17" t="s">
        <v>443</v>
      </c>
      <c r="C866" s="18" t="s">
        <v>36</v>
      </c>
      <c r="D866" s="19" t="s">
        <v>37</v>
      </c>
      <c r="E866" s="19" t="s">
        <v>444</v>
      </c>
      <c r="F866" s="25"/>
      <c r="G866" s="18" t="s">
        <v>15</v>
      </c>
      <c r="H866" s="19" t="s">
        <v>16</v>
      </c>
      <c r="I866" s="21">
        <v>35456.15</v>
      </c>
      <c r="J866" s="21">
        <v>693.22</v>
      </c>
    </row>
    <row r="867" spans="1:10" s="1" customFormat="1" ht="19.75" customHeight="1" x14ac:dyDescent="0.25">
      <c r="A867" s="22"/>
      <c r="B867" s="3" t="s">
        <v>443</v>
      </c>
      <c r="C867" s="4" t="s">
        <v>38</v>
      </c>
      <c r="D867" s="5" t="s">
        <v>39</v>
      </c>
      <c r="E867" s="5" t="s">
        <v>444</v>
      </c>
      <c r="F867" s="23"/>
      <c r="G867" s="4" t="s">
        <v>15</v>
      </c>
      <c r="H867" s="5" t="s">
        <v>16</v>
      </c>
      <c r="I867" s="7">
        <v>51.19</v>
      </c>
      <c r="J867" s="7">
        <v>1</v>
      </c>
    </row>
    <row r="868" spans="1:10" s="1" customFormat="1" ht="19.75" customHeight="1" x14ac:dyDescent="0.25">
      <c r="A868" s="24"/>
      <c r="B868" s="17" t="s">
        <v>443</v>
      </c>
      <c r="C868" s="18" t="s">
        <v>53</v>
      </c>
      <c r="D868" s="19" t="s">
        <v>54</v>
      </c>
      <c r="E868" s="19" t="s">
        <v>444</v>
      </c>
      <c r="F868" s="25"/>
      <c r="G868" s="18" t="s">
        <v>15</v>
      </c>
      <c r="H868" s="19" t="s">
        <v>16</v>
      </c>
      <c r="I868" s="21">
        <v>2634.05</v>
      </c>
      <c r="J868" s="21"/>
    </row>
    <row r="869" spans="1:10" s="1" customFormat="1" ht="19.75" customHeight="1" x14ac:dyDescent="0.25">
      <c r="A869" s="22"/>
      <c r="B869" s="3" t="s">
        <v>443</v>
      </c>
      <c r="C869" s="4" t="s">
        <v>320</v>
      </c>
      <c r="D869" s="5" t="s">
        <v>321</v>
      </c>
      <c r="E869" s="5" t="s">
        <v>444</v>
      </c>
      <c r="F869" s="23"/>
      <c r="G869" s="4" t="s">
        <v>15</v>
      </c>
      <c r="H869" s="5" t="s">
        <v>16</v>
      </c>
      <c r="I869" s="7">
        <v>132784.07999999999</v>
      </c>
      <c r="J869" s="7">
        <v>18627.93</v>
      </c>
    </row>
    <row r="870" spans="1:10" s="1" customFormat="1" ht="19.75" customHeight="1" x14ac:dyDescent="0.25">
      <c r="A870" s="24"/>
      <c r="B870" s="17" t="s">
        <v>443</v>
      </c>
      <c r="C870" s="18" t="s">
        <v>254</v>
      </c>
      <c r="D870" s="19" t="s">
        <v>255</v>
      </c>
      <c r="E870" s="19" t="s">
        <v>444</v>
      </c>
      <c r="F870" s="25"/>
      <c r="G870" s="18" t="s">
        <v>15</v>
      </c>
      <c r="H870" s="19" t="s">
        <v>16</v>
      </c>
      <c r="I870" s="21">
        <v>25325</v>
      </c>
      <c r="J870" s="21">
        <v>1875</v>
      </c>
    </row>
    <row r="871" spans="1:10" s="1" customFormat="1" ht="19.75" customHeight="1" x14ac:dyDescent="0.25">
      <c r="A871" s="22"/>
      <c r="B871" s="3" t="s">
        <v>443</v>
      </c>
      <c r="C871" s="4" t="s">
        <v>55</v>
      </c>
      <c r="D871" s="5" t="s">
        <v>56</v>
      </c>
      <c r="E871" s="5" t="s">
        <v>444</v>
      </c>
      <c r="F871" s="23"/>
      <c r="G871" s="4" t="s">
        <v>15</v>
      </c>
      <c r="H871" s="5" t="s">
        <v>16</v>
      </c>
      <c r="I871" s="7">
        <v>21784.5</v>
      </c>
      <c r="J871" s="7">
        <v>8530.5</v>
      </c>
    </row>
    <row r="872" spans="1:10" s="1" customFormat="1" ht="19.75" customHeight="1" x14ac:dyDescent="0.25">
      <c r="A872" s="24"/>
      <c r="B872" s="17" t="s">
        <v>443</v>
      </c>
      <c r="C872" s="18" t="s">
        <v>146</v>
      </c>
      <c r="D872" s="19" t="s">
        <v>147</v>
      </c>
      <c r="E872" s="19" t="s">
        <v>444</v>
      </c>
      <c r="F872" s="25"/>
      <c r="G872" s="18" t="s">
        <v>15</v>
      </c>
      <c r="H872" s="19" t="s">
        <v>16</v>
      </c>
      <c r="I872" s="21">
        <v>32602.5</v>
      </c>
      <c r="J872" s="21"/>
    </row>
    <row r="873" spans="1:10" s="1" customFormat="1" ht="19.75" customHeight="1" x14ac:dyDescent="0.25">
      <c r="A873" s="22"/>
      <c r="B873" s="3" t="s">
        <v>443</v>
      </c>
      <c r="C873" s="4" t="s">
        <v>152</v>
      </c>
      <c r="D873" s="5" t="s">
        <v>153</v>
      </c>
      <c r="E873" s="5" t="s">
        <v>444</v>
      </c>
      <c r="F873" s="23"/>
      <c r="G873" s="4" t="s">
        <v>15</v>
      </c>
      <c r="H873" s="5" t="s">
        <v>16</v>
      </c>
      <c r="I873" s="7">
        <v>3968</v>
      </c>
      <c r="J873" s="7">
        <v>960</v>
      </c>
    </row>
    <row r="874" spans="1:10" s="1" customFormat="1" ht="19.75" customHeight="1" x14ac:dyDescent="0.25">
      <c r="A874" s="24"/>
      <c r="B874" s="17" t="s">
        <v>443</v>
      </c>
      <c r="C874" s="18" t="s">
        <v>109</v>
      </c>
      <c r="D874" s="19" t="s">
        <v>110</v>
      </c>
      <c r="E874" s="19" t="s">
        <v>444</v>
      </c>
      <c r="F874" s="25"/>
      <c r="G874" s="18" t="s">
        <v>15</v>
      </c>
      <c r="H874" s="19" t="s">
        <v>16</v>
      </c>
      <c r="I874" s="21">
        <v>787</v>
      </c>
      <c r="J874" s="21">
        <v>787</v>
      </c>
    </row>
    <row r="875" spans="1:10" s="1" customFormat="1" ht="19.75" customHeight="1" x14ac:dyDescent="0.25">
      <c r="A875" s="22"/>
      <c r="B875" s="3" t="s">
        <v>443</v>
      </c>
      <c r="C875" s="4" t="s">
        <v>94</v>
      </c>
      <c r="D875" s="5" t="s">
        <v>95</v>
      </c>
      <c r="E875" s="5" t="s">
        <v>444</v>
      </c>
      <c r="F875" s="23"/>
      <c r="G875" s="4" t="s">
        <v>15</v>
      </c>
      <c r="H875" s="5" t="s">
        <v>16</v>
      </c>
      <c r="I875" s="7">
        <v>714.5</v>
      </c>
      <c r="J875" s="7"/>
    </row>
    <row r="876" spans="1:10" s="1" customFormat="1" ht="19.75" customHeight="1" x14ac:dyDescent="0.25">
      <c r="A876" s="24"/>
      <c r="B876" s="17" t="s">
        <v>443</v>
      </c>
      <c r="C876" s="18" t="s">
        <v>113</v>
      </c>
      <c r="D876" s="19" t="s">
        <v>114</v>
      </c>
      <c r="E876" s="19" t="s">
        <v>444</v>
      </c>
      <c r="F876" s="25"/>
      <c r="G876" s="18" t="s">
        <v>15</v>
      </c>
      <c r="H876" s="19" t="s">
        <v>16</v>
      </c>
      <c r="I876" s="21">
        <v>99.99</v>
      </c>
      <c r="J876" s="21"/>
    </row>
    <row r="877" spans="1:10" s="1" customFormat="1" ht="19.75" customHeight="1" x14ac:dyDescent="0.25">
      <c r="A877" s="22"/>
      <c r="B877" s="3" t="s">
        <v>443</v>
      </c>
      <c r="C877" s="4" t="s">
        <v>61</v>
      </c>
      <c r="D877" s="5" t="s">
        <v>62</v>
      </c>
      <c r="E877" s="5" t="s">
        <v>444</v>
      </c>
      <c r="F877" s="23"/>
      <c r="G877" s="4" t="s">
        <v>15</v>
      </c>
      <c r="H877" s="5" t="s">
        <v>16</v>
      </c>
      <c r="I877" s="7">
        <v>109484.22</v>
      </c>
      <c r="J877" s="7"/>
    </row>
    <row r="878" spans="1:10" s="1" customFormat="1" ht="19.75" customHeight="1" x14ac:dyDescent="0.25">
      <c r="A878" s="24"/>
      <c r="B878" s="17" t="s">
        <v>443</v>
      </c>
      <c r="C878" s="18" t="s">
        <v>63</v>
      </c>
      <c r="D878" s="19" t="s">
        <v>64</v>
      </c>
      <c r="E878" s="19" t="s">
        <v>444</v>
      </c>
      <c r="F878" s="25"/>
      <c r="G878" s="18" t="s">
        <v>15</v>
      </c>
      <c r="H878" s="19" t="s">
        <v>16</v>
      </c>
      <c r="I878" s="21">
        <v>128628.48</v>
      </c>
      <c r="J878" s="21">
        <v>1298.3800000000001</v>
      </c>
    </row>
    <row r="879" spans="1:10" s="1" customFormat="1" ht="19.75" customHeight="1" x14ac:dyDescent="0.25">
      <c r="A879" s="22"/>
      <c r="B879" s="3" t="s">
        <v>443</v>
      </c>
      <c r="C879" s="4" t="s">
        <v>65</v>
      </c>
      <c r="D879" s="5" t="s">
        <v>66</v>
      </c>
      <c r="E879" s="5" t="s">
        <v>444</v>
      </c>
      <c r="F879" s="23"/>
      <c r="G879" s="4" t="s">
        <v>15</v>
      </c>
      <c r="H879" s="5" t="s">
        <v>16</v>
      </c>
      <c r="I879" s="7">
        <v>8952</v>
      </c>
      <c r="J879" s="7">
        <v>2266.71</v>
      </c>
    </row>
    <row r="880" spans="1:10" s="1" customFormat="1" ht="19.75" customHeight="1" x14ac:dyDescent="0.25">
      <c r="A880" s="24"/>
      <c r="B880" s="17" t="s">
        <v>443</v>
      </c>
      <c r="C880" s="18" t="s">
        <v>448</v>
      </c>
      <c r="D880" s="19" t="s">
        <v>449</v>
      </c>
      <c r="E880" s="19" t="s">
        <v>444</v>
      </c>
      <c r="F880" s="25"/>
      <c r="G880" s="18" t="s">
        <v>15</v>
      </c>
      <c r="H880" s="19" t="s">
        <v>16</v>
      </c>
      <c r="I880" s="21">
        <v>33.82</v>
      </c>
      <c r="J880" s="21"/>
    </row>
    <row r="881" spans="1:10" s="1" customFormat="1" ht="19.75" customHeight="1" x14ac:dyDescent="0.25">
      <c r="A881" s="22"/>
      <c r="B881" s="3" t="s">
        <v>443</v>
      </c>
      <c r="C881" s="4" t="s">
        <v>67</v>
      </c>
      <c r="D881" s="5" t="s">
        <v>68</v>
      </c>
      <c r="E881" s="5" t="s">
        <v>444</v>
      </c>
      <c r="F881" s="23"/>
      <c r="G881" s="4" t="s">
        <v>15</v>
      </c>
      <c r="H881" s="5" t="s">
        <v>16</v>
      </c>
      <c r="I881" s="7">
        <v>6191.72</v>
      </c>
      <c r="J881" s="7"/>
    </row>
    <row r="882" spans="1:10" s="1" customFormat="1" ht="19.75" customHeight="1" x14ac:dyDescent="0.25">
      <c r="A882" s="24"/>
      <c r="B882" s="17" t="s">
        <v>443</v>
      </c>
      <c r="C882" s="18" t="s">
        <v>450</v>
      </c>
      <c r="D882" s="19" t="s">
        <v>451</v>
      </c>
      <c r="E882" s="19" t="s">
        <v>444</v>
      </c>
      <c r="F882" s="25"/>
      <c r="G882" s="18" t="s">
        <v>15</v>
      </c>
      <c r="H882" s="19" t="s">
        <v>16</v>
      </c>
      <c r="I882" s="21">
        <v>776026.11</v>
      </c>
      <c r="J882" s="21"/>
    </row>
    <row r="883" spans="1:10" s="1" customFormat="1" ht="19.75" customHeight="1" x14ac:dyDescent="0.25">
      <c r="A883" s="22"/>
      <c r="B883" s="3" t="s">
        <v>443</v>
      </c>
      <c r="C883" s="4" t="s">
        <v>71</v>
      </c>
      <c r="D883" s="5" t="s">
        <v>72</v>
      </c>
      <c r="E883" s="5" t="s">
        <v>444</v>
      </c>
      <c r="F883" s="23"/>
      <c r="G883" s="4" t="s">
        <v>15</v>
      </c>
      <c r="H883" s="5" t="s">
        <v>16</v>
      </c>
      <c r="I883" s="7">
        <v>1030.5899999999999</v>
      </c>
      <c r="J883" s="7"/>
    </row>
    <row r="884" spans="1:10" s="1" customFormat="1" ht="19.75" customHeight="1" x14ac:dyDescent="0.25">
      <c r="A884" s="24"/>
      <c r="B884" s="17" t="s">
        <v>443</v>
      </c>
      <c r="C884" s="18" t="s">
        <v>73</v>
      </c>
      <c r="D884" s="19" t="s">
        <v>74</v>
      </c>
      <c r="E884" s="19" t="s">
        <v>444</v>
      </c>
      <c r="F884" s="25"/>
      <c r="G884" s="18" t="s">
        <v>15</v>
      </c>
      <c r="H884" s="19" t="s">
        <v>16</v>
      </c>
      <c r="I884" s="21">
        <v>42453.02</v>
      </c>
      <c r="J884" s="21">
        <v>9711.2199999999993</v>
      </c>
    </row>
    <row r="885" spans="1:10" s="1" customFormat="1" ht="19.75" customHeight="1" x14ac:dyDescent="0.25">
      <c r="A885" s="22"/>
      <c r="B885" s="3" t="s">
        <v>443</v>
      </c>
      <c r="C885" s="4" t="s">
        <v>172</v>
      </c>
      <c r="D885" s="5" t="s">
        <v>173</v>
      </c>
      <c r="E885" s="5" t="s">
        <v>444</v>
      </c>
      <c r="F885" s="23"/>
      <c r="G885" s="4" t="s">
        <v>15</v>
      </c>
      <c r="H885" s="5" t="s">
        <v>16</v>
      </c>
      <c r="I885" s="7">
        <v>29551.45</v>
      </c>
      <c r="J885" s="7">
        <v>418</v>
      </c>
    </row>
    <row r="886" spans="1:10" s="1" customFormat="1" ht="19.75" customHeight="1" x14ac:dyDescent="0.25">
      <c r="A886" s="24"/>
      <c r="B886" s="17" t="s">
        <v>443</v>
      </c>
      <c r="C886" s="18" t="s">
        <v>100</v>
      </c>
      <c r="D886" s="19" t="s">
        <v>101</v>
      </c>
      <c r="E886" s="19" t="s">
        <v>444</v>
      </c>
      <c r="F886" s="25"/>
      <c r="G886" s="18" t="s">
        <v>15</v>
      </c>
      <c r="H886" s="19" t="s">
        <v>16</v>
      </c>
      <c r="I886" s="21">
        <v>1121.1199999999999</v>
      </c>
      <c r="J886" s="21"/>
    </row>
    <row r="887" spans="1:10" s="1" customFormat="1" ht="19.75" customHeight="1" x14ac:dyDescent="0.25">
      <c r="A887" s="22"/>
      <c r="B887" s="3" t="s">
        <v>443</v>
      </c>
      <c r="C887" s="4" t="s">
        <v>75</v>
      </c>
      <c r="D887" s="5" t="s">
        <v>76</v>
      </c>
      <c r="E887" s="5" t="s">
        <v>444</v>
      </c>
      <c r="F887" s="23"/>
      <c r="G887" s="4" t="s">
        <v>15</v>
      </c>
      <c r="H887" s="5" t="s">
        <v>16</v>
      </c>
      <c r="I887" s="7">
        <v>23425.69</v>
      </c>
      <c r="J887" s="7"/>
    </row>
    <row r="888" spans="1:10" s="1" customFormat="1" ht="19.75" customHeight="1" x14ac:dyDescent="0.25">
      <c r="A888" s="24"/>
      <c r="B888" s="17" t="s">
        <v>443</v>
      </c>
      <c r="C888" s="18" t="s">
        <v>77</v>
      </c>
      <c r="D888" s="19" t="s">
        <v>78</v>
      </c>
      <c r="E888" s="19" t="s">
        <v>444</v>
      </c>
      <c r="F888" s="25"/>
      <c r="G888" s="18" t="s">
        <v>15</v>
      </c>
      <c r="H888" s="19" t="s">
        <v>16</v>
      </c>
      <c r="I888" s="21">
        <v>9517.2099999999991</v>
      </c>
      <c r="J888" s="21"/>
    </row>
    <row r="889" spans="1:10" s="1" customFormat="1" ht="19.75" customHeight="1" x14ac:dyDescent="0.25">
      <c r="A889" s="22"/>
      <c r="B889" s="3" t="s">
        <v>443</v>
      </c>
      <c r="C889" s="4" t="s">
        <v>452</v>
      </c>
      <c r="D889" s="5" t="s">
        <v>453</v>
      </c>
      <c r="E889" s="5" t="s">
        <v>444</v>
      </c>
      <c r="F889" s="23"/>
      <c r="G889" s="4" t="s">
        <v>15</v>
      </c>
      <c r="H889" s="5" t="s">
        <v>16</v>
      </c>
      <c r="I889" s="7">
        <v>6813.1799999999903</v>
      </c>
      <c r="J889" s="7"/>
    </row>
    <row r="890" spans="1:10" s="1" customFormat="1" ht="19.75" customHeight="1" x14ac:dyDescent="0.25">
      <c r="A890" s="24"/>
      <c r="B890" s="17" t="s">
        <v>443</v>
      </c>
      <c r="C890" s="18" t="s">
        <v>180</v>
      </c>
      <c r="D890" s="19" t="s">
        <v>181</v>
      </c>
      <c r="E890" s="19" t="s">
        <v>444</v>
      </c>
      <c r="F890" s="25"/>
      <c r="G890" s="18" t="s">
        <v>15</v>
      </c>
      <c r="H890" s="19" t="s">
        <v>16</v>
      </c>
      <c r="I890" s="21">
        <v>71425.86</v>
      </c>
      <c r="J890" s="21"/>
    </row>
    <row r="891" spans="1:10" s="1" customFormat="1" ht="19.75" customHeight="1" x14ac:dyDescent="0.25">
      <c r="A891" s="22"/>
      <c r="B891" s="3" t="s">
        <v>443</v>
      </c>
      <c r="C891" s="4" t="s">
        <v>79</v>
      </c>
      <c r="D891" s="5" t="s">
        <v>80</v>
      </c>
      <c r="E891" s="5" t="s">
        <v>444</v>
      </c>
      <c r="F891" s="23"/>
      <c r="G891" s="4" t="s">
        <v>15</v>
      </c>
      <c r="H891" s="5" t="s">
        <v>16</v>
      </c>
      <c r="I891" s="7">
        <v>68235</v>
      </c>
      <c r="J891" s="7"/>
    </row>
    <row r="892" spans="1:10" s="1" customFormat="1" ht="19.75" customHeight="1" x14ac:dyDescent="0.25">
      <c r="A892" s="24"/>
      <c r="B892" s="17" t="s">
        <v>443</v>
      </c>
      <c r="C892" s="18" t="s">
        <v>81</v>
      </c>
      <c r="D892" s="19" t="s">
        <v>82</v>
      </c>
      <c r="E892" s="19" t="s">
        <v>444</v>
      </c>
      <c r="F892" s="25"/>
      <c r="G892" s="18" t="s">
        <v>15</v>
      </c>
      <c r="H892" s="19" t="s">
        <v>16</v>
      </c>
      <c r="I892" s="21">
        <v>108478.66</v>
      </c>
      <c r="J892" s="21">
        <v>13772.5</v>
      </c>
    </row>
    <row r="893" spans="1:10" s="1" customFormat="1" ht="19.75" customHeight="1" x14ac:dyDescent="0.25">
      <c r="A893" s="22"/>
      <c r="B893" s="3" t="s">
        <v>443</v>
      </c>
      <c r="C893" s="4" t="s">
        <v>184</v>
      </c>
      <c r="D893" s="5" t="s">
        <v>185</v>
      </c>
      <c r="E893" s="5" t="s">
        <v>444</v>
      </c>
      <c r="F893" s="23"/>
      <c r="G893" s="4" t="s">
        <v>15</v>
      </c>
      <c r="H893" s="5" t="s">
        <v>16</v>
      </c>
      <c r="I893" s="7">
        <v>34.97</v>
      </c>
      <c r="J893" s="7">
        <v>20</v>
      </c>
    </row>
    <row r="894" spans="1:10" s="1" customFormat="1" ht="19.75" customHeight="1" x14ac:dyDescent="0.25">
      <c r="A894" s="24"/>
      <c r="B894" s="17" t="s">
        <v>443</v>
      </c>
      <c r="C894" s="18" t="s">
        <v>186</v>
      </c>
      <c r="D894" s="19" t="s">
        <v>187</v>
      </c>
      <c r="E894" s="19" t="s">
        <v>444</v>
      </c>
      <c r="F894" s="25"/>
      <c r="G894" s="18" t="s">
        <v>15</v>
      </c>
      <c r="H894" s="19" t="s">
        <v>16</v>
      </c>
      <c r="I894" s="21">
        <v>1065</v>
      </c>
      <c r="J894" s="21"/>
    </row>
    <row r="895" spans="1:10" s="1" customFormat="1" ht="19.75" customHeight="1" x14ac:dyDescent="0.25">
      <c r="A895" s="22"/>
      <c r="B895" s="3" t="s">
        <v>443</v>
      </c>
      <c r="C895" s="4" t="s">
        <v>217</v>
      </c>
      <c r="D895" s="5" t="s">
        <v>218</v>
      </c>
      <c r="E895" s="5" t="s">
        <v>444</v>
      </c>
      <c r="F895" s="23"/>
      <c r="G895" s="4" t="s">
        <v>15</v>
      </c>
      <c r="H895" s="5" t="s">
        <v>16</v>
      </c>
      <c r="I895" s="7">
        <v>943739.84</v>
      </c>
      <c r="J895" s="7">
        <v>17124.71</v>
      </c>
    </row>
    <row r="896" spans="1:10" s="1" customFormat="1" ht="19.75" customHeight="1" x14ac:dyDescent="0.25">
      <c r="A896" s="24"/>
      <c r="B896" s="17" t="s">
        <v>443</v>
      </c>
      <c r="C896" s="18" t="s">
        <v>83</v>
      </c>
      <c r="D896" s="19" t="s">
        <v>84</v>
      </c>
      <c r="E896" s="19" t="s">
        <v>444</v>
      </c>
      <c r="F896" s="25"/>
      <c r="G896" s="18" t="s">
        <v>15</v>
      </c>
      <c r="H896" s="19" t="s">
        <v>16</v>
      </c>
      <c r="I896" s="21">
        <v>5770.15</v>
      </c>
      <c r="J896" s="21"/>
    </row>
    <row r="897" spans="1:10" s="1" customFormat="1" ht="19.75" customHeight="1" x14ac:dyDescent="0.25">
      <c r="A897" s="22"/>
      <c r="B897" s="3" t="s">
        <v>443</v>
      </c>
      <c r="C897" s="4" t="s">
        <v>282</v>
      </c>
      <c r="D897" s="5" t="s">
        <v>283</v>
      </c>
      <c r="E897" s="5" t="s">
        <v>444</v>
      </c>
      <c r="F897" s="23"/>
      <c r="G897" s="4" t="s">
        <v>15</v>
      </c>
      <c r="H897" s="5" t="s">
        <v>16</v>
      </c>
      <c r="I897" s="7">
        <v>2178.08</v>
      </c>
      <c r="J897" s="7"/>
    </row>
    <row r="898" spans="1:10" s="1" customFormat="1" ht="19.75" customHeight="1" x14ac:dyDescent="0.25">
      <c r="A898" s="24"/>
      <c r="B898" s="17" t="s">
        <v>443</v>
      </c>
      <c r="C898" s="18" t="s">
        <v>431</v>
      </c>
      <c r="D898" s="19" t="s">
        <v>432</v>
      </c>
      <c r="E898" s="19" t="s">
        <v>444</v>
      </c>
      <c r="F898" s="25"/>
      <c r="G898" s="18" t="s">
        <v>15</v>
      </c>
      <c r="H898" s="19" t="s">
        <v>16</v>
      </c>
      <c r="I898" s="21">
        <v>94320</v>
      </c>
      <c r="J898" s="21">
        <v>13920</v>
      </c>
    </row>
    <row r="899" spans="1:10" s="1" customFormat="1" ht="19.75" customHeight="1" x14ac:dyDescent="0.25">
      <c r="A899" s="22"/>
      <c r="B899" s="3" t="s">
        <v>443</v>
      </c>
      <c r="C899" s="4" t="s">
        <v>292</v>
      </c>
      <c r="D899" s="5" t="s">
        <v>293</v>
      </c>
      <c r="E899" s="5" t="s">
        <v>444</v>
      </c>
      <c r="F899" s="23"/>
      <c r="G899" s="4" t="s">
        <v>15</v>
      </c>
      <c r="H899" s="5" t="s">
        <v>16</v>
      </c>
      <c r="I899" s="7">
        <v>4125.66</v>
      </c>
      <c r="J899" s="7"/>
    </row>
    <row r="900" spans="1:10" s="1" customFormat="1" ht="19.75" customHeight="1" x14ac:dyDescent="0.25">
      <c r="A900" s="24"/>
      <c r="B900" s="17" t="s">
        <v>443</v>
      </c>
      <c r="C900" s="18" t="s">
        <v>294</v>
      </c>
      <c r="D900" s="19" t="s">
        <v>295</v>
      </c>
      <c r="E900" s="19" t="s">
        <v>444</v>
      </c>
      <c r="F900" s="25"/>
      <c r="G900" s="18" t="s">
        <v>15</v>
      </c>
      <c r="H900" s="19" t="s">
        <v>16</v>
      </c>
      <c r="I900" s="21">
        <v>88352.53</v>
      </c>
      <c r="J900" s="21">
        <v>581.76</v>
      </c>
    </row>
    <row r="901" spans="1:10" s="1" customFormat="1" ht="19.75" customHeight="1" x14ac:dyDescent="0.25">
      <c r="A901" s="22"/>
      <c r="B901" s="3" t="s">
        <v>443</v>
      </c>
      <c r="C901" s="4" t="s">
        <v>196</v>
      </c>
      <c r="D901" s="5" t="s">
        <v>197</v>
      </c>
      <c r="E901" s="5" t="s">
        <v>444</v>
      </c>
      <c r="F901" s="23"/>
      <c r="G901" s="4" t="s">
        <v>15</v>
      </c>
      <c r="H901" s="5" t="s">
        <v>16</v>
      </c>
      <c r="I901" s="7">
        <v>2224551.5699999998</v>
      </c>
      <c r="J901" s="7">
        <v>2926.33</v>
      </c>
    </row>
    <row r="902" spans="1:10" s="1" customFormat="1" ht="19.75" customHeight="1" x14ac:dyDescent="0.25">
      <c r="A902" s="24"/>
      <c r="B902" s="17" t="s">
        <v>443</v>
      </c>
      <c r="C902" s="18" t="s">
        <v>338</v>
      </c>
      <c r="D902" s="19" t="s">
        <v>339</v>
      </c>
      <c r="E902" s="19" t="s">
        <v>444</v>
      </c>
      <c r="F902" s="25"/>
      <c r="G902" s="18" t="s">
        <v>15</v>
      </c>
      <c r="H902" s="19" t="s">
        <v>16</v>
      </c>
      <c r="I902" s="21">
        <v>228957.41</v>
      </c>
      <c r="J902" s="21">
        <v>310</v>
      </c>
    </row>
    <row r="903" spans="1:10" s="1" customFormat="1" ht="19.75" customHeight="1" x14ac:dyDescent="0.25">
      <c r="A903" s="22"/>
      <c r="B903" s="3" t="s">
        <v>443</v>
      </c>
      <c r="C903" s="4" t="s">
        <v>87</v>
      </c>
      <c r="D903" s="5" t="s">
        <v>88</v>
      </c>
      <c r="E903" s="5" t="s">
        <v>444</v>
      </c>
      <c r="F903" s="23"/>
      <c r="G903" s="4" t="s">
        <v>15</v>
      </c>
      <c r="H903" s="5" t="s">
        <v>16</v>
      </c>
      <c r="I903" s="7">
        <v>1651071.4</v>
      </c>
      <c r="J903" s="7">
        <v>975.25</v>
      </c>
    </row>
    <row r="904" spans="1:10" s="1" customFormat="1" ht="19.75" customHeight="1" x14ac:dyDescent="0.25">
      <c r="A904" s="24"/>
      <c r="B904" s="17" t="s">
        <v>443</v>
      </c>
      <c r="C904" s="18" t="s">
        <v>454</v>
      </c>
      <c r="D904" s="19" t="s">
        <v>455</v>
      </c>
      <c r="E904" s="19" t="s">
        <v>444</v>
      </c>
      <c r="F904" s="25"/>
      <c r="G904" s="18" t="s">
        <v>15</v>
      </c>
      <c r="H904" s="19" t="s">
        <v>16</v>
      </c>
      <c r="I904" s="21">
        <v>549596</v>
      </c>
      <c r="J904" s="21"/>
    </row>
    <row r="905" spans="1:10" s="1" customFormat="1" ht="19.75" customHeight="1" x14ac:dyDescent="0.25">
      <c r="A905" s="22"/>
      <c r="B905" s="3" t="s">
        <v>443</v>
      </c>
      <c r="C905" s="4" t="s">
        <v>340</v>
      </c>
      <c r="D905" s="5" t="s">
        <v>341</v>
      </c>
      <c r="E905" s="5" t="s">
        <v>444</v>
      </c>
      <c r="F905" s="23"/>
      <c r="G905" s="4" t="s">
        <v>15</v>
      </c>
      <c r="H905" s="5" t="s">
        <v>16</v>
      </c>
      <c r="I905" s="7">
        <v>3594.66</v>
      </c>
      <c r="J905" s="7"/>
    </row>
    <row r="906" spans="1:10" s="1" customFormat="1" ht="19.75" customHeight="1" x14ac:dyDescent="0.25">
      <c r="A906" s="24"/>
      <c r="B906" s="17" t="s">
        <v>443</v>
      </c>
      <c r="C906" s="18" t="s">
        <v>198</v>
      </c>
      <c r="D906" s="19" t="s">
        <v>199</v>
      </c>
      <c r="E906" s="19" t="s">
        <v>444</v>
      </c>
      <c r="F906" s="25"/>
      <c r="G906" s="18" t="s">
        <v>15</v>
      </c>
      <c r="H906" s="19" t="s">
        <v>16</v>
      </c>
      <c r="I906" s="21">
        <v>19561.78</v>
      </c>
      <c r="J906" s="21"/>
    </row>
    <row r="907" spans="1:10" s="1" customFormat="1" ht="19.75" customHeight="1" x14ac:dyDescent="0.25">
      <c r="A907" s="22"/>
      <c r="B907" s="3" t="s">
        <v>443</v>
      </c>
      <c r="C907" s="4" t="s">
        <v>89</v>
      </c>
      <c r="D907" s="5" t="s">
        <v>90</v>
      </c>
      <c r="E907" s="5" t="s">
        <v>444</v>
      </c>
      <c r="F907" s="23"/>
      <c r="G907" s="4" t="s">
        <v>15</v>
      </c>
      <c r="H907" s="5" t="s">
        <v>16</v>
      </c>
      <c r="I907" s="7">
        <v>127852.77</v>
      </c>
      <c r="J907" s="7"/>
    </row>
    <row r="908" spans="1:10" s="1" customFormat="1" ht="19.75" customHeight="1" x14ac:dyDescent="0.25">
      <c r="A908" s="24"/>
      <c r="B908" s="17" t="s">
        <v>443</v>
      </c>
      <c r="C908" s="18" t="s">
        <v>300</v>
      </c>
      <c r="D908" s="19" t="s">
        <v>301</v>
      </c>
      <c r="E908" s="19" t="s">
        <v>444</v>
      </c>
      <c r="F908" s="25"/>
      <c r="G908" s="18" t="s">
        <v>15</v>
      </c>
      <c r="H908" s="19" t="s">
        <v>16</v>
      </c>
      <c r="I908" s="21">
        <v>3050000</v>
      </c>
      <c r="J908" s="21"/>
    </row>
    <row r="909" spans="1:10" s="1" customFormat="1" ht="19.75" customHeight="1" x14ac:dyDescent="0.25">
      <c r="A909" s="8"/>
      <c r="B909" s="8"/>
      <c r="C909" s="9"/>
      <c r="D909" s="9"/>
      <c r="E909" s="10" t="s">
        <v>444</v>
      </c>
      <c r="F909" s="10" t="s">
        <v>447</v>
      </c>
      <c r="G909" s="11" t="s">
        <v>15</v>
      </c>
      <c r="H909" s="10" t="s">
        <v>16</v>
      </c>
      <c r="I909" s="12">
        <v>11094937.880000001</v>
      </c>
      <c r="J909" s="12">
        <v>101379.61</v>
      </c>
    </row>
    <row r="910" spans="1:10" s="1" customFormat="1" ht="19.75" customHeight="1" x14ac:dyDescent="0.25">
      <c r="A910" s="22"/>
      <c r="B910" s="3" t="s">
        <v>443</v>
      </c>
      <c r="C910" s="4" t="s">
        <v>196</v>
      </c>
      <c r="D910" s="5" t="s">
        <v>197</v>
      </c>
      <c r="E910" s="5" t="s">
        <v>456</v>
      </c>
      <c r="F910" s="6" t="s">
        <v>457</v>
      </c>
      <c r="G910" s="4" t="s">
        <v>44</v>
      </c>
      <c r="H910" s="5" t="s">
        <v>16</v>
      </c>
      <c r="I910" s="7">
        <v>12400</v>
      </c>
      <c r="J910" s="7"/>
    </row>
    <row r="911" spans="1:10" s="1" customFormat="1" ht="19.75" customHeight="1" x14ac:dyDescent="0.25">
      <c r="A911" s="8"/>
      <c r="B911" s="8"/>
      <c r="C911" s="9"/>
      <c r="D911" s="9"/>
      <c r="E911" s="10" t="s">
        <v>456</v>
      </c>
      <c r="F911" s="10" t="s">
        <v>457</v>
      </c>
      <c r="G911" s="11" t="s">
        <v>44</v>
      </c>
      <c r="H911" s="10" t="s">
        <v>16</v>
      </c>
      <c r="I911" s="12">
        <v>12400</v>
      </c>
      <c r="J911" s="12"/>
    </row>
    <row r="912" spans="1:10" s="1" customFormat="1" ht="19.75" customHeight="1" x14ac:dyDescent="0.25">
      <c r="A912" s="24"/>
      <c r="B912" s="17" t="s">
        <v>443</v>
      </c>
      <c r="C912" s="18" t="s">
        <v>217</v>
      </c>
      <c r="D912" s="19" t="s">
        <v>218</v>
      </c>
      <c r="E912" s="19" t="s">
        <v>456</v>
      </c>
      <c r="F912" s="20" t="s">
        <v>458</v>
      </c>
      <c r="G912" s="18" t="s">
        <v>44</v>
      </c>
      <c r="H912" s="19" t="s">
        <v>16</v>
      </c>
      <c r="I912" s="21">
        <v>400675846</v>
      </c>
      <c r="J912" s="21">
        <v>21220541</v>
      </c>
    </row>
    <row r="913" spans="1:10" s="1" customFormat="1" ht="19.75" customHeight="1" x14ac:dyDescent="0.25">
      <c r="A913" s="8"/>
      <c r="B913" s="8"/>
      <c r="C913" s="9"/>
      <c r="D913" s="9"/>
      <c r="E913" s="10" t="s">
        <v>456</v>
      </c>
      <c r="F913" s="10" t="s">
        <v>458</v>
      </c>
      <c r="G913" s="11" t="s">
        <v>44</v>
      </c>
      <c r="H913" s="10" t="s">
        <v>16</v>
      </c>
      <c r="I913" s="12">
        <v>400675846</v>
      </c>
      <c r="J913" s="12">
        <v>21220541</v>
      </c>
    </row>
    <row r="914" spans="1:10" s="1" customFormat="1" ht="19.75" customHeight="1" x14ac:dyDescent="0.25">
      <c r="A914" s="22"/>
      <c r="B914" s="3" t="s">
        <v>443</v>
      </c>
      <c r="C914" s="4" t="s">
        <v>30</v>
      </c>
      <c r="D914" s="5" t="s">
        <v>31</v>
      </c>
      <c r="E914" s="5" t="s">
        <v>456</v>
      </c>
      <c r="F914" s="6" t="s">
        <v>459</v>
      </c>
      <c r="G914" s="4" t="s">
        <v>44</v>
      </c>
      <c r="H914" s="5" t="s">
        <v>16</v>
      </c>
      <c r="I914" s="7">
        <v>73243.240000000005</v>
      </c>
      <c r="J914" s="7">
        <v>8043.35</v>
      </c>
    </row>
    <row r="915" spans="1:10" s="1" customFormat="1" ht="19.75" customHeight="1" x14ac:dyDescent="0.25">
      <c r="A915" s="24"/>
      <c r="B915" s="17" t="s">
        <v>443</v>
      </c>
      <c r="C915" s="18" t="s">
        <v>32</v>
      </c>
      <c r="D915" s="19" t="s">
        <v>33</v>
      </c>
      <c r="E915" s="19" t="s">
        <v>456</v>
      </c>
      <c r="F915" s="25"/>
      <c r="G915" s="18" t="s">
        <v>44</v>
      </c>
      <c r="H915" s="19" t="s">
        <v>16</v>
      </c>
      <c r="I915" s="21">
        <v>1982.56</v>
      </c>
      <c r="J915" s="21">
        <v>463.92</v>
      </c>
    </row>
    <row r="916" spans="1:10" s="1" customFormat="1" ht="19.75" customHeight="1" x14ac:dyDescent="0.25">
      <c r="A916" s="22"/>
      <c r="B916" s="3" t="s">
        <v>443</v>
      </c>
      <c r="C916" s="4" t="s">
        <v>34</v>
      </c>
      <c r="D916" s="5" t="s">
        <v>35</v>
      </c>
      <c r="E916" s="5" t="s">
        <v>456</v>
      </c>
      <c r="F916" s="23"/>
      <c r="G916" s="4" t="s">
        <v>44</v>
      </c>
      <c r="H916" s="5" t="s">
        <v>16</v>
      </c>
      <c r="I916" s="7">
        <v>22331.17</v>
      </c>
      <c r="J916" s="7">
        <v>5240.8500000000004</v>
      </c>
    </row>
    <row r="917" spans="1:10" s="1" customFormat="1" ht="19.75" customHeight="1" x14ac:dyDescent="0.25">
      <c r="A917" s="24"/>
      <c r="B917" s="17" t="s">
        <v>443</v>
      </c>
      <c r="C917" s="18" t="s">
        <v>36</v>
      </c>
      <c r="D917" s="19" t="s">
        <v>37</v>
      </c>
      <c r="E917" s="19" t="s">
        <v>456</v>
      </c>
      <c r="F917" s="25"/>
      <c r="G917" s="18" t="s">
        <v>44</v>
      </c>
      <c r="H917" s="19" t="s">
        <v>16</v>
      </c>
      <c r="I917" s="21">
        <v>8342.93</v>
      </c>
      <c r="J917" s="21">
        <v>1618.53</v>
      </c>
    </row>
    <row r="918" spans="1:10" s="1" customFormat="1" ht="19.75" customHeight="1" x14ac:dyDescent="0.25">
      <c r="A918" s="22"/>
      <c r="B918" s="3" t="s">
        <v>443</v>
      </c>
      <c r="C918" s="4" t="s">
        <v>38</v>
      </c>
      <c r="D918" s="5" t="s">
        <v>39</v>
      </c>
      <c r="E918" s="5" t="s">
        <v>456</v>
      </c>
      <c r="F918" s="23"/>
      <c r="G918" s="4" t="s">
        <v>44</v>
      </c>
      <c r="H918" s="5" t="s">
        <v>16</v>
      </c>
      <c r="I918" s="7">
        <v>10.42</v>
      </c>
      <c r="J918" s="7">
        <v>2</v>
      </c>
    </row>
    <row r="919" spans="1:10" s="1" customFormat="1" ht="19.75" customHeight="1" x14ac:dyDescent="0.25">
      <c r="A919" s="24"/>
      <c r="B919" s="17" t="s">
        <v>443</v>
      </c>
      <c r="C919" s="18" t="s">
        <v>460</v>
      </c>
      <c r="D919" s="19" t="s">
        <v>461</v>
      </c>
      <c r="E919" s="19" t="s">
        <v>456</v>
      </c>
      <c r="F919" s="25"/>
      <c r="G919" s="18" t="s">
        <v>44</v>
      </c>
      <c r="H919" s="19" t="s">
        <v>16</v>
      </c>
      <c r="I919" s="21">
        <v>1654635</v>
      </c>
      <c r="J919" s="21">
        <v>771861</v>
      </c>
    </row>
    <row r="920" spans="1:10" s="1" customFormat="1" ht="19.75" customHeight="1" x14ac:dyDescent="0.25">
      <c r="A920" s="22"/>
      <c r="B920" s="3" t="s">
        <v>443</v>
      </c>
      <c r="C920" s="4" t="s">
        <v>254</v>
      </c>
      <c r="D920" s="5" t="s">
        <v>255</v>
      </c>
      <c r="E920" s="5" t="s">
        <v>456</v>
      </c>
      <c r="F920" s="23"/>
      <c r="G920" s="4" t="s">
        <v>44</v>
      </c>
      <c r="H920" s="5" t="s">
        <v>16</v>
      </c>
      <c r="I920" s="7">
        <v>1500</v>
      </c>
      <c r="J920" s="7">
        <v>1500</v>
      </c>
    </row>
    <row r="921" spans="1:10" s="1" customFormat="1" ht="19.75" customHeight="1" x14ac:dyDescent="0.25">
      <c r="A921" s="24"/>
      <c r="B921" s="17" t="s">
        <v>443</v>
      </c>
      <c r="C921" s="18" t="s">
        <v>55</v>
      </c>
      <c r="D921" s="19" t="s">
        <v>56</v>
      </c>
      <c r="E921" s="19" t="s">
        <v>456</v>
      </c>
      <c r="F921" s="25"/>
      <c r="G921" s="18" t="s">
        <v>44</v>
      </c>
      <c r="H921" s="19" t="s">
        <v>16</v>
      </c>
      <c r="I921" s="21">
        <v>3184.52</v>
      </c>
      <c r="J921" s="21"/>
    </row>
    <row r="922" spans="1:10" s="1" customFormat="1" ht="19.75" customHeight="1" x14ac:dyDescent="0.25">
      <c r="A922" s="22"/>
      <c r="B922" s="3" t="s">
        <v>443</v>
      </c>
      <c r="C922" s="4" t="s">
        <v>258</v>
      </c>
      <c r="D922" s="5" t="s">
        <v>259</v>
      </c>
      <c r="E922" s="5" t="s">
        <v>456</v>
      </c>
      <c r="F922" s="23"/>
      <c r="G922" s="4" t="s">
        <v>44</v>
      </c>
      <c r="H922" s="5" t="s">
        <v>16</v>
      </c>
      <c r="I922" s="7">
        <v>756</v>
      </c>
      <c r="J922" s="7">
        <v>-1476</v>
      </c>
    </row>
    <row r="923" spans="1:10" s="1" customFormat="1" ht="19.75" customHeight="1" x14ac:dyDescent="0.25">
      <c r="A923" s="24"/>
      <c r="B923" s="17" t="s">
        <v>443</v>
      </c>
      <c r="C923" s="18" t="s">
        <v>152</v>
      </c>
      <c r="D923" s="19" t="s">
        <v>153</v>
      </c>
      <c r="E923" s="19" t="s">
        <v>456</v>
      </c>
      <c r="F923" s="25"/>
      <c r="G923" s="18" t="s">
        <v>44</v>
      </c>
      <c r="H923" s="19" t="s">
        <v>16</v>
      </c>
      <c r="I923" s="21">
        <v>5470</v>
      </c>
      <c r="J923" s="21"/>
    </row>
    <row r="924" spans="1:10" s="1" customFormat="1" ht="19.75" customHeight="1" x14ac:dyDescent="0.25">
      <c r="A924" s="22"/>
      <c r="B924" s="3" t="s">
        <v>443</v>
      </c>
      <c r="C924" s="4" t="s">
        <v>109</v>
      </c>
      <c r="D924" s="5" t="s">
        <v>110</v>
      </c>
      <c r="E924" s="5" t="s">
        <v>456</v>
      </c>
      <c r="F924" s="23"/>
      <c r="G924" s="4" t="s">
        <v>44</v>
      </c>
      <c r="H924" s="5" t="s">
        <v>16</v>
      </c>
      <c r="I924" s="7">
        <v>434</v>
      </c>
      <c r="J924" s="7"/>
    </row>
    <row r="925" spans="1:10" s="1" customFormat="1" ht="19.75" customHeight="1" x14ac:dyDescent="0.25">
      <c r="A925" s="24"/>
      <c r="B925" s="17" t="s">
        <v>443</v>
      </c>
      <c r="C925" s="18" t="s">
        <v>94</v>
      </c>
      <c r="D925" s="19" t="s">
        <v>95</v>
      </c>
      <c r="E925" s="19" t="s">
        <v>456</v>
      </c>
      <c r="F925" s="25"/>
      <c r="G925" s="18" t="s">
        <v>44</v>
      </c>
      <c r="H925" s="19" t="s">
        <v>16</v>
      </c>
      <c r="I925" s="21">
        <v>177.5</v>
      </c>
      <c r="J925" s="21"/>
    </row>
    <row r="926" spans="1:10" s="1" customFormat="1" ht="19.75" customHeight="1" x14ac:dyDescent="0.25">
      <c r="A926" s="22"/>
      <c r="B926" s="3" t="s">
        <v>443</v>
      </c>
      <c r="C926" s="4" t="s">
        <v>462</v>
      </c>
      <c r="D926" s="5" t="s">
        <v>463</v>
      </c>
      <c r="E926" s="5" t="s">
        <v>456</v>
      </c>
      <c r="F926" s="23"/>
      <c r="G926" s="4" t="s">
        <v>44</v>
      </c>
      <c r="H926" s="5" t="s">
        <v>16</v>
      </c>
      <c r="I926" s="7">
        <v>0</v>
      </c>
      <c r="J926" s="7">
        <v>-2500</v>
      </c>
    </row>
    <row r="927" spans="1:10" s="1" customFormat="1" ht="19.75" customHeight="1" x14ac:dyDescent="0.25">
      <c r="A927" s="24"/>
      <c r="B927" s="17" t="s">
        <v>443</v>
      </c>
      <c r="C927" s="18" t="s">
        <v>162</v>
      </c>
      <c r="D927" s="19" t="s">
        <v>163</v>
      </c>
      <c r="E927" s="19" t="s">
        <v>456</v>
      </c>
      <c r="F927" s="25"/>
      <c r="G927" s="18" t="s">
        <v>44</v>
      </c>
      <c r="H927" s="19" t="s">
        <v>16</v>
      </c>
      <c r="I927" s="21">
        <v>4021.76</v>
      </c>
      <c r="J927" s="21">
        <v>1311.94</v>
      </c>
    </row>
    <row r="928" spans="1:10" s="1" customFormat="1" ht="19.75" customHeight="1" x14ac:dyDescent="0.25">
      <c r="A928" s="22"/>
      <c r="B928" s="3" t="s">
        <v>443</v>
      </c>
      <c r="C928" s="4" t="s">
        <v>61</v>
      </c>
      <c r="D928" s="5" t="s">
        <v>62</v>
      </c>
      <c r="E928" s="5" t="s">
        <v>456</v>
      </c>
      <c r="F928" s="23"/>
      <c r="G928" s="4" t="s">
        <v>44</v>
      </c>
      <c r="H928" s="5" t="s">
        <v>16</v>
      </c>
      <c r="I928" s="7">
        <v>21953.16</v>
      </c>
      <c r="J928" s="7">
        <v>2938.13</v>
      </c>
    </row>
    <row r="929" spans="1:10" s="1" customFormat="1" ht="19.75" customHeight="1" x14ac:dyDescent="0.25">
      <c r="A929" s="24"/>
      <c r="B929" s="17" t="s">
        <v>443</v>
      </c>
      <c r="C929" s="18" t="s">
        <v>63</v>
      </c>
      <c r="D929" s="19" t="s">
        <v>64</v>
      </c>
      <c r="E929" s="19" t="s">
        <v>456</v>
      </c>
      <c r="F929" s="25"/>
      <c r="G929" s="18" t="s">
        <v>44</v>
      </c>
      <c r="H929" s="19" t="s">
        <v>16</v>
      </c>
      <c r="I929" s="21">
        <v>101588.68</v>
      </c>
      <c r="J929" s="21">
        <v>20126.330000000002</v>
      </c>
    </row>
    <row r="930" spans="1:10" s="1" customFormat="1" ht="19.75" customHeight="1" x14ac:dyDescent="0.25">
      <c r="A930" s="22"/>
      <c r="B930" s="3" t="s">
        <v>443</v>
      </c>
      <c r="C930" s="4" t="s">
        <v>67</v>
      </c>
      <c r="D930" s="5" t="s">
        <v>68</v>
      </c>
      <c r="E930" s="5" t="s">
        <v>456</v>
      </c>
      <c r="F930" s="23"/>
      <c r="G930" s="4" t="s">
        <v>44</v>
      </c>
      <c r="H930" s="5" t="s">
        <v>16</v>
      </c>
      <c r="I930" s="7">
        <v>12446.2</v>
      </c>
      <c r="J930" s="7"/>
    </row>
    <row r="931" spans="1:10" s="1" customFormat="1" ht="19.75" customHeight="1" x14ac:dyDescent="0.25">
      <c r="A931" s="24"/>
      <c r="B931" s="17" t="s">
        <v>443</v>
      </c>
      <c r="C931" s="18" t="s">
        <v>450</v>
      </c>
      <c r="D931" s="19" t="s">
        <v>451</v>
      </c>
      <c r="E931" s="19" t="s">
        <v>456</v>
      </c>
      <c r="F931" s="25"/>
      <c r="G931" s="18" t="s">
        <v>44</v>
      </c>
      <c r="H931" s="19" t="s">
        <v>16</v>
      </c>
      <c r="I931" s="21">
        <v>854017.33</v>
      </c>
      <c r="J931" s="21">
        <v>126164.25</v>
      </c>
    </row>
    <row r="932" spans="1:10" s="1" customFormat="1" ht="19.75" customHeight="1" x14ac:dyDescent="0.25">
      <c r="A932" s="22"/>
      <c r="B932" s="3" t="s">
        <v>443</v>
      </c>
      <c r="C932" s="4" t="s">
        <v>71</v>
      </c>
      <c r="D932" s="5" t="s">
        <v>72</v>
      </c>
      <c r="E932" s="5" t="s">
        <v>456</v>
      </c>
      <c r="F932" s="23"/>
      <c r="G932" s="4" t="s">
        <v>44</v>
      </c>
      <c r="H932" s="5" t="s">
        <v>16</v>
      </c>
      <c r="I932" s="7">
        <v>15188.48</v>
      </c>
      <c r="J932" s="7"/>
    </row>
    <row r="933" spans="1:10" s="1" customFormat="1" ht="19.75" customHeight="1" x14ac:dyDescent="0.25">
      <c r="A933" s="24"/>
      <c r="B933" s="17" t="s">
        <v>443</v>
      </c>
      <c r="C933" s="18" t="s">
        <v>73</v>
      </c>
      <c r="D933" s="19" t="s">
        <v>74</v>
      </c>
      <c r="E933" s="19" t="s">
        <v>456</v>
      </c>
      <c r="F933" s="25"/>
      <c r="G933" s="18" t="s">
        <v>44</v>
      </c>
      <c r="H933" s="19" t="s">
        <v>16</v>
      </c>
      <c r="I933" s="21">
        <v>8587.8799999999992</v>
      </c>
      <c r="J933" s="21"/>
    </row>
    <row r="934" spans="1:10" s="1" customFormat="1" ht="19.75" customHeight="1" x14ac:dyDescent="0.25">
      <c r="A934" s="22"/>
      <c r="B934" s="3" t="s">
        <v>443</v>
      </c>
      <c r="C934" s="4" t="s">
        <v>170</v>
      </c>
      <c r="D934" s="5" t="s">
        <v>171</v>
      </c>
      <c r="E934" s="5" t="s">
        <v>456</v>
      </c>
      <c r="F934" s="23"/>
      <c r="G934" s="4" t="s">
        <v>44</v>
      </c>
      <c r="H934" s="5" t="s">
        <v>16</v>
      </c>
      <c r="I934" s="7">
        <v>175</v>
      </c>
      <c r="J934" s="7"/>
    </row>
    <row r="935" spans="1:10" s="1" customFormat="1" ht="19.75" customHeight="1" x14ac:dyDescent="0.25">
      <c r="A935" s="24"/>
      <c r="B935" s="17" t="s">
        <v>443</v>
      </c>
      <c r="C935" s="18" t="s">
        <v>172</v>
      </c>
      <c r="D935" s="19" t="s">
        <v>173</v>
      </c>
      <c r="E935" s="19" t="s">
        <v>456</v>
      </c>
      <c r="F935" s="25"/>
      <c r="G935" s="18" t="s">
        <v>44</v>
      </c>
      <c r="H935" s="19" t="s">
        <v>16</v>
      </c>
      <c r="I935" s="21">
        <v>1076.5999999999999</v>
      </c>
      <c r="J935" s="21">
        <v>-1545.51</v>
      </c>
    </row>
    <row r="936" spans="1:10" s="1" customFormat="1" ht="19.75" customHeight="1" x14ac:dyDescent="0.25">
      <c r="A936" s="22"/>
      <c r="B936" s="3" t="s">
        <v>443</v>
      </c>
      <c r="C936" s="4" t="s">
        <v>330</v>
      </c>
      <c r="D936" s="5" t="s">
        <v>331</v>
      </c>
      <c r="E936" s="5" t="s">
        <v>456</v>
      </c>
      <c r="F936" s="23"/>
      <c r="G936" s="4" t="s">
        <v>44</v>
      </c>
      <c r="H936" s="5" t="s">
        <v>16</v>
      </c>
      <c r="I936" s="7">
        <v>47791.5</v>
      </c>
      <c r="J936" s="7"/>
    </row>
    <row r="937" spans="1:10" s="1" customFormat="1" ht="19.75" customHeight="1" x14ac:dyDescent="0.25">
      <c r="A937" s="24"/>
      <c r="B937" s="17" t="s">
        <v>443</v>
      </c>
      <c r="C937" s="18" t="s">
        <v>180</v>
      </c>
      <c r="D937" s="19" t="s">
        <v>181</v>
      </c>
      <c r="E937" s="19" t="s">
        <v>456</v>
      </c>
      <c r="F937" s="25"/>
      <c r="G937" s="18" t="s">
        <v>44</v>
      </c>
      <c r="H937" s="19" t="s">
        <v>16</v>
      </c>
      <c r="I937" s="21">
        <v>31784.41</v>
      </c>
      <c r="J937" s="21">
        <v>3208.98</v>
      </c>
    </row>
    <row r="938" spans="1:10" s="1" customFormat="1" ht="19.75" customHeight="1" x14ac:dyDescent="0.25">
      <c r="A938" s="22"/>
      <c r="B938" s="3" t="s">
        <v>443</v>
      </c>
      <c r="C938" s="4" t="s">
        <v>79</v>
      </c>
      <c r="D938" s="5" t="s">
        <v>80</v>
      </c>
      <c r="E938" s="5" t="s">
        <v>456</v>
      </c>
      <c r="F938" s="23"/>
      <c r="G938" s="4" t="s">
        <v>44</v>
      </c>
      <c r="H938" s="5" t="s">
        <v>16</v>
      </c>
      <c r="I938" s="7">
        <v>15850</v>
      </c>
      <c r="J938" s="7">
        <v>170</v>
      </c>
    </row>
    <row r="939" spans="1:10" s="1" customFormat="1" ht="19.75" customHeight="1" x14ac:dyDescent="0.25">
      <c r="A939" s="24"/>
      <c r="B939" s="17" t="s">
        <v>443</v>
      </c>
      <c r="C939" s="18" t="s">
        <v>1100</v>
      </c>
      <c r="D939" s="19" t="s">
        <v>1101</v>
      </c>
      <c r="E939" s="19" t="s">
        <v>456</v>
      </c>
      <c r="F939" s="25"/>
      <c r="G939" s="18" t="s">
        <v>44</v>
      </c>
      <c r="H939" s="19" t="s">
        <v>16</v>
      </c>
      <c r="I939" s="21">
        <v>1198</v>
      </c>
      <c r="J939" s="21"/>
    </row>
    <row r="940" spans="1:10" s="1" customFormat="1" ht="19.75" customHeight="1" x14ac:dyDescent="0.25">
      <c r="A940" s="22"/>
      <c r="B940" s="3" t="s">
        <v>443</v>
      </c>
      <c r="C940" s="4" t="s">
        <v>184</v>
      </c>
      <c r="D940" s="5" t="s">
        <v>185</v>
      </c>
      <c r="E940" s="5" t="s">
        <v>456</v>
      </c>
      <c r="F940" s="23"/>
      <c r="G940" s="4" t="s">
        <v>44</v>
      </c>
      <c r="H940" s="5" t="s">
        <v>16</v>
      </c>
      <c r="I940" s="7">
        <v>1090</v>
      </c>
      <c r="J940" s="7"/>
    </row>
    <row r="941" spans="1:10" s="1" customFormat="1" ht="19.75" customHeight="1" x14ac:dyDescent="0.25">
      <c r="A941" s="24"/>
      <c r="B941" s="17" t="s">
        <v>443</v>
      </c>
      <c r="C941" s="18" t="s">
        <v>464</v>
      </c>
      <c r="D941" s="19" t="s">
        <v>465</v>
      </c>
      <c r="E941" s="19" t="s">
        <v>456</v>
      </c>
      <c r="F941" s="25"/>
      <c r="G941" s="18" t="s">
        <v>44</v>
      </c>
      <c r="H941" s="19" t="s">
        <v>16</v>
      </c>
      <c r="I941" s="21">
        <v>-1.7053025658242399E-13</v>
      </c>
      <c r="J941" s="21">
        <v>-7200.16</v>
      </c>
    </row>
    <row r="942" spans="1:10" s="1" customFormat="1" ht="19.75" customHeight="1" x14ac:dyDescent="0.25">
      <c r="A942" s="22"/>
      <c r="B942" s="3" t="s">
        <v>443</v>
      </c>
      <c r="C942" s="4" t="s">
        <v>186</v>
      </c>
      <c r="D942" s="5" t="s">
        <v>187</v>
      </c>
      <c r="E942" s="5" t="s">
        <v>456</v>
      </c>
      <c r="F942" s="23"/>
      <c r="G942" s="4" t="s">
        <v>44</v>
      </c>
      <c r="H942" s="5" t="s">
        <v>16</v>
      </c>
      <c r="I942" s="7">
        <v>5950</v>
      </c>
      <c r="J942" s="7"/>
    </row>
    <row r="943" spans="1:10" s="1" customFormat="1" ht="19.75" customHeight="1" x14ac:dyDescent="0.25">
      <c r="A943" s="24"/>
      <c r="B943" s="17" t="s">
        <v>443</v>
      </c>
      <c r="C943" s="18" t="s">
        <v>217</v>
      </c>
      <c r="D943" s="19" t="s">
        <v>218</v>
      </c>
      <c r="E943" s="19" t="s">
        <v>456</v>
      </c>
      <c r="F943" s="25"/>
      <c r="G943" s="18" t="s">
        <v>44</v>
      </c>
      <c r="H943" s="19" t="s">
        <v>16</v>
      </c>
      <c r="I943" s="21">
        <v>18372186.629999999</v>
      </c>
      <c r="J943" s="21">
        <v>3495318.72</v>
      </c>
    </row>
    <row r="944" spans="1:10" s="1" customFormat="1" ht="19.75" customHeight="1" x14ac:dyDescent="0.25">
      <c r="A944" s="22"/>
      <c r="B944" s="3" t="s">
        <v>443</v>
      </c>
      <c r="C944" s="4" t="s">
        <v>278</v>
      </c>
      <c r="D944" s="5" t="s">
        <v>279</v>
      </c>
      <c r="E944" s="5" t="s">
        <v>456</v>
      </c>
      <c r="F944" s="23"/>
      <c r="G944" s="4" t="s">
        <v>44</v>
      </c>
      <c r="H944" s="5" t="s">
        <v>16</v>
      </c>
      <c r="I944" s="7">
        <v>4275</v>
      </c>
      <c r="J944" s="7"/>
    </row>
    <row r="945" spans="1:10" s="1" customFormat="1" ht="19.75" customHeight="1" x14ac:dyDescent="0.25">
      <c r="A945" s="24"/>
      <c r="B945" s="17" t="s">
        <v>443</v>
      </c>
      <c r="C945" s="18" t="s">
        <v>207</v>
      </c>
      <c r="D945" s="19" t="s">
        <v>208</v>
      </c>
      <c r="E945" s="19" t="s">
        <v>456</v>
      </c>
      <c r="F945" s="25"/>
      <c r="G945" s="18" t="s">
        <v>44</v>
      </c>
      <c r="H945" s="19" t="s">
        <v>16</v>
      </c>
      <c r="I945" s="21">
        <v>-4.3655745685100601E-11</v>
      </c>
      <c r="J945" s="21">
        <v>-188449.38</v>
      </c>
    </row>
    <row r="946" spans="1:10" s="1" customFormat="1" ht="19.75" customHeight="1" x14ac:dyDescent="0.25">
      <c r="A946" s="22"/>
      <c r="B946" s="3" t="s">
        <v>443</v>
      </c>
      <c r="C946" s="4" t="s">
        <v>294</v>
      </c>
      <c r="D946" s="5" t="s">
        <v>295</v>
      </c>
      <c r="E946" s="5" t="s">
        <v>456</v>
      </c>
      <c r="F946" s="23"/>
      <c r="G946" s="4" t="s">
        <v>44</v>
      </c>
      <c r="H946" s="5" t="s">
        <v>16</v>
      </c>
      <c r="I946" s="7">
        <v>52571.43</v>
      </c>
      <c r="J946" s="7">
        <v>6178</v>
      </c>
    </row>
    <row r="947" spans="1:10" s="1" customFormat="1" ht="19.75" customHeight="1" x14ac:dyDescent="0.25">
      <c r="A947" s="24"/>
      <c r="B947" s="17" t="s">
        <v>443</v>
      </c>
      <c r="C947" s="18" t="s">
        <v>338</v>
      </c>
      <c r="D947" s="19" t="s">
        <v>339</v>
      </c>
      <c r="E947" s="19" t="s">
        <v>456</v>
      </c>
      <c r="F947" s="25"/>
      <c r="G947" s="18" t="s">
        <v>44</v>
      </c>
      <c r="H947" s="19" t="s">
        <v>16</v>
      </c>
      <c r="I947" s="21">
        <v>15054.51</v>
      </c>
      <c r="J947" s="21"/>
    </row>
    <row r="948" spans="1:10" s="1" customFormat="1" ht="19.75" customHeight="1" x14ac:dyDescent="0.25">
      <c r="A948" s="22"/>
      <c r="B948" s="3" t="s">
        <v>443</v>
      </c>
      <c r="C948" s="4" t="s">
        <v>87</v>
      </c>
      <c r="D948" s="5" t="s">
        <v>88</v>
      </c>
      <c r="E948" s="5" t="s">
        <v>456</v>
      </c>
      <c r="F948" s="23"/>
      <c r="G948" s="4" t="s">
        <v>44</v>
      </c>
      <c r="H948" s="5" t="s">
        <v>16</v>
      </c>
      <c r="I948" s="7">
        <v>19827.73</v>
      </c>
      <c r="J948" s="7"/>
    </row>
    <row r="949" spans="1:10" s="1" customFormat="1" ht="19.75" customHeight="1" x14ac:dyDescent="0.25">
      <c r="A949" s="24"/>
      <c r="B949" s="17" t="s">
        <v>443</v>
      </c>
      <c r="C949" s="18" t="s">
        <v>198</v>
      </c>
      <c r="D949" s="19" t="s">
        <v>199</v>
      </c>
      <c r="E949" s="19" t="s">
        <v>456</v>
      </c>
      <c r="F949" s="25"/>
      <c r="G949" s="18" t="s">
        <v>44</v>
      </c>
      <c r="H949" s="19" t="s">
        <v>16</v>
      </c>
      <c r="I949" s="21">
        <v>1605</v>
      </c>
      <c r="J949" s="21"/>
    </row>
    <row r="950" spans="1:10" s="1" customFormat="1" ht="19.75" customHeight="1" x14ac:dyDescent="0.25">
      <c r="A950" s="22"/>
      <c r="B950" s="3" t="s">
        <v>443</v>
      </c>
      <c r="C950" s="4" t="s">
        <v>89</v>
      </c>
      <c r="D950" s="5" t="s">
        <v>90</v>
      </c>
      <c r="E950" s="5" t="s">
        <v>456</v>
      </c>
      <c r="F950" s="23"/>
      <c r="G950" s="4" t="s">
        <v>44</v>
      </c>
      <c r="H950" s="5" t="s">
        <v>16</v>
      </c>
      <c r="I950" s="7">
        <v>1244.5899999999999</v>
      </c>
      <c r="J950" s="7"/>
    </row>
    <row r="951" spans="1:10" s="1" customFormat="1" ht="19.75" customHeight="1" x14ac:dyDescent="0.25">
      <c r="A951" s="8"/>
      <c r="B951" s="8"/>
      <c r="C951" s="9"/>
      <c r="D951" s="9"/>
      <c r="E951" s="10" t="s">
        <v>456</v>
      </c>
      <c r="F951" s="10" t="s">
        <v>459</v>
      </c>
      <c r="G951" s="11" t="s">
        <v>44</v>
      </c>
      <c r="H951" s="10" t="s">
        <v>16</v>
      </c>
      <c r="I951" s="12">
        <v>21361551.23</v>
      </c>
      <c r="J951" s="12">
        <v>4242974.95</v>
      </c>
    </row>
    <row r="952" spans="1:10" s="1" customFormat="1" ht="19.75" customHeight="1" x14ac:dyDescent="0.25">
      <c r="A952" s="24"/>
      <c r="B952" s="17" t="s">
        <v>443</v>
      </c>
      <c r="C952" s="18" t="s">
        <v>30</v>
      </c>
      <c r="D952" s="19" t="s">
        <v>31</v>
      </c>
      <c r="E952" s="19" t="s">
        <v>466</v>
      </c>
      <c r="F952" s="20" t="s">
        <v>467</v>
      </c>
      <c r="G952" s="18" t="s">
        <v>44</v>
      </c>
      <c r="H952" s="19" t="s">
        <v>16</v>
      </c>
      <c r="I952" s="21">
        <v>12868.5</v>
      </c>
      <c r="J952" s="21">
        <v>3358</v>
      </c>
    </row>
    <row r="953" spans="1:10" s="1" customFormat="1" ht="19.75" customHeight="1" x14ac:dyDescent="0.25">
      <c r="A953" s="22"/>
      <c r="B953" s="3" t="s">
        <v>443</v>
      </c>
      <c r="C953" s="4" t="s">
        <v>32</v>
      </c>
      <c r="D953" s="5" t="s">
        <v>33</v>
      </c>
      <c r="E953" s="5" t="s">
        <v>466</v>
      </c>
      <c r="F953" s="23"/>
      <c r="G953" s="4" t="s">
        <v>44</v>
      </c>
      <c r="H953" s="5" t="s">
        <v>16</v>
      </c>
      <c r="I953" s="7">
        <v>186.59</v>
      </c>
      <c r="J953" s="7">
        <v>48.7</v>
      </c>
    </row>
    <row r="954" spans="1:10" s="1" customFormat="1" ht="19.75" customHeight="1" x14ac:dyDescent="0.25">
      <c r="A954" s="24"/>
      <c r="B954" s="17" t="s">
        <v>443</v>
      </c>
      <c r="C954" s="18" t="s">
        <v>34</v>
      </c>
      <c r="D954" s="19" t="s">
        <v>35</v>
      </c>
      <c r="E954" s="19" t="s">
        <v>466</v>
      </c>
      <c r="F954" s="25"/>
      <c r="G954" s="18" t="s">
        <v>44</v>
      </c>
      <c r="H954" s="19" t="s">
        <v>16</v>
      </c>
      <c r="I954" s="21">
        <v>2081.21</v>
      </c>
      <c r="J954" s="21">
        <v>549.55999999999995</v>
      </c>
    </row>
    <row r="955" spans="1:10" s="1" customFormat="1" ht="19.75" customHeight="1" x14ac:dyDescent="0.25">
      <c r="A955" s="22"/>
      <c r="B955" s="3" t="s">
        <v>443</v>
      </c>
      <c r="C955" s="4" t="s">
        <v>460</v>
      </c>
      <c r="D955" s="5" t="s">
        <v>461</v>
      </c>
      <c r="E955" s="5" t="s">
        <v>466</v>
      </c>
      <c r="F955" s="23"/>
      <c r="G955" s="4" t="s">
        <v>44</v>
      </c>
      <c r="H955" s="5" t="s">
        <v>16</v>
      </c>
      <c r="I955" s="7">
        <v>5407</v>
      </c>
      <c r="J955" s="7">
        <v>5407</v>
      </c>
    </row>
    <row r="956" spans="1:10" s="1" customFormat="1" ht="19.75" customHeight="1" x14ac:dyDescent="0.25">
      <c r="A956" s="8"/>
      <c r="B956" s="8"/>
      <c r="C956" s="9"/>
      <c r="D956" s="9"/>
      <c r="E956" s="10" t="s">
        <v>466</v>
      </c>
      <c r="F956" s="10" t="s">
        <v>467</v>
      </c>
      <c r="G956" s="11" t="s">
        <v>44</v>
      </c>
      <c r="H956" s="10" t="s">
        <v>16</v>
      </c>
      <c r="I956" s="12">
        <v>20543.3</v>
      </c>
      <c r="J956" s="12">
        <v>9363.26</v>
      </c>
    </row>
    <row r="957" spans="1:10" s="1" customFormat="1" ht="19.75" customHeight="1" x14ac:dyDescent="0.25">
      <c r="A957" s="24"/>
      <c r="B957" s="17" t="s">
        <v>443</v>
      </c>
      <c r="C957" s="18" t="s">
        <v>217</v>
      </c>
      <c r="D957" s="19" t="s">
        <v>218</v>
      </c>
      <c r="E957" s="19" t="s">
        <v>466</v>
      </c>
      <c r="F957" s="20" t="s">
        <v>468</v>
      </c>
      <c r="G957" s="18" t="s">
        <v>44</v>
      </c>
      <c r="H957" s="19" t="s">
        <v>16</v>
      </c>
      <c r="I957" s="21">
        <v>182208705</v>
      </c>
      <c r="J957" s="21">
        <v>44311716</v>
      </c>
    </row>
    <row r="958" spans="1:10" s="1" customFormat="1" ht="19.75" customHeight="1" x14ac:dyDescent="0.25">
      <c r="A958" s="8"/>
      <c r="B958" s="8"/>
      <c r="C958" s="9"/>
      <c r="D958" s="9"/>
      <c r="E958" s="10" t="s">
        <v>466</v>
      </c>
      <c r="F958" s="10" t="s">
        <v>468</v>
      </c>
      <c r="G958" s="11" t="s">
        <v>44</v>
      </c>
      <c r="H958" s="10" t="s">
        <v>16</v>
      </c>
      <c r="I958" s="12">
        <v>182208705</v>
      </c>
      <c r="J958" s="12">
        <v>44311716</v>
      </c>
    </row>
    <row r="959" spans="1:10" s="1" customFormat="1" ht="19.75" customHeight="1" x14ac:dyDescent="0.25">
      <c r="A959" s="22"/>
      <c r="B959" s="3" t="s">
        <v>443</v>
      </c>
      <c r="C959" s="4" t="s">
        <v>460</v>
      </c>
      <c r="D959" s="5" t="s">
        <v>461</v>
      </c>
      <c r="E959" s="5" t="s">
        <v>466</v>
      </c>
      <c r="F959" s="6" t="s">
        <v>469</v>
      </c>
      <c r="G959" s="4" t="s">
        <v>44</v>
      </c>
      <c r="H959" s="5" t="s">
        <v>16</v>
      </c>
      <c r="I959" s="7">
        <v>46702</v>
      </c>
      <c r="J959" s="7">
        <v>24412</v>
      </c>
    </row>
    <row r="960" spans="1:10" s="1" customFormat="1" ht="19.75" customHeight="1" x14ac:dyDescent="0.25">
      <c r="A960" s="24"/>
      <c r="B960" s="17" t="s">
        <v>443</v>
      </c>
      <c r="C960" s="18" t="s">
        <v>73</v>
      </c>
      <c r="D960" s="19" t="s">
        <v>74</v>
      </c>
      <c r="E960" s="19" t="s">
        <v>466</v>
      </c>
      <c r="F960" s="25"/>
      <c r="G960" s="18" t="s">
        <v>44</v>
      </c>
      <c r="H960" s="19" t="s">
        <v>16</v>
      </c>
      <c r="I960" s="21">
        <v>4406</v>
      </c>
      <c r="J960" s="21"/>
    </row>
    <row r="961" spans="1:10" s="1" customFormat="1" ht="19.75" customHeight="1" x14ac:dyDescent="0.25">
      <c r="A961" s="22"/>
      <c r="B961" s="3" t="s">
        <v>443</v>
      </c>
      <c r="C961" s="4" t="s">
        <v>217</v>
      </c>
      <c r="D961" s="5" t="s">
        <v>218</v>
      </c>
      <c r="E961" s="5" t="s">
        <v>466</v>
      </c>
      <c r="F961" s="23"/>
      <c r="G961" s="4" t="s">
        <v>44</v>
      </c>
      <c r="H961" s="5" t="s">
        <v>16</v>
      </c>
      <c r="I961" s="7">
        <v>235135.1</v>
      </c>
      <c r="J961" s="7">
        <v>204563.24</v>
      </c>
    </row>
    <row r="962" spans="1:10" s="1" customFormat="1" ht="19.75" customHeight="1" x14ac:dyDescent="0.25">
      <c r="A962" s="24"/>
      <c r="B962" s="17" t="s">
        <v>443</v>
      </c>
      <c r="C962" s="18" t="s">
        <v>207</v>
      </c>
      <c r="D962" s="19" t="s">
        <v>208</v>
      </c>
      <c r="E962" s="19" t="s">
        <v>466</v>
      </c>
      <c r="F962" s="25"/>
      <c r="G962" s="18" t="s">
        <v>44</v>
      </c>
      <c r="H962" s="19" t="s">
        <v>16</v>
      </c>
      <c r="I962" s="21">
        <v>188449.38</v>
      </c>
      <c r="J962" s="21">
        <v>188449.38</v>
      </c>
    </row>
    <row r="963" spans="1:10" s="1" customFormat="1" ht="19.75" customHeight="1" x14ac:dyDescent="0.25">
      <c r="A963" s="22"/>
      <c r="B963" s="3" t="s">
        <v>443</v>
      </c>
      <c r="C963" s="4" t="s">
        <v>89</v>
      </c>
      <c r="D963" s="5" t="s">
        <v>90</v>
      </c>
      <c r="E963" s="5" t="s">
        <v>466</v>
      </c>
      <c r="F963" s="23"/>
      <c r="G963" s="4" t="s">
        <v>44</v>
      </c>
      <c r="H963" s="5" t="s">
        <v>16</v>
      </c>
      <c r="I963" s="7">
        <v>143395.64000000001</v>
      </c>
      <c r="J963" s="7"/>
    </row>
    <row r="964" spans="1:10" s="1" customFormat="1" ht="19.75" customHeight="1" x14ac:dyDescent="0.25">
      <c r="A964" s="8"/>
      <c r="B964" s="8"/>
      <c r="C964" s="9"/>
      <c r="D964" s="9"/>
      <c r="E964" s="10" t="s">
        <v>466</v>
      </c>
      <c r="F964" s="10" t="s">
        <v>469</v>
      </c>
      <c r="G964" s="11" t="s">
        <v>44</v>
      </c>
      <c r="H964" s="10" t="s">
        <v>16</v>
      </c>
      <c r="I964" s="12">
        <v>618088.12</v>
      </c>
      <c r="J964" s="12">
        <v>417424.62</v>
      </c>
    </row>
    <row r="965" spans="1:10" s="1" customFormat="1" ht="19.75" customHeight="1" x14ac:dyDescent="0.25">
      <c r="A965" s="24"/>
      <c r="B965" s="17" t="s">
        <v>443</v>
      </c>
      <c r="C965" s="18" t="s">
        <v>460</v>
      </c>
      <c r="D965" s="19" t="s">
        <v>461</v>
      </c>
      <c r="E965" s="19" t="s">
        <v>466</v>
      </c>
      <c r="F965" s="20" t="s">
        <v>470</v>
      </c>
      <c r="G965" s="18" t="s">
        <v>44</v>
      </c>
      <c r="H965" s="19" t="s">
        <v>16</v>
      </c>
      <c r="I965" s="21">
        <v>177489</v>
      </c>
      <c r="J965" s="21">
        <v>150465</v>
      </c>
    </row>
    <row r="966" spans="1:10" s="1" customFormat="1" ht="19.75" customHeight="1" x14ac:dyDescent="0.25">
      <c r="A966" s="22"/>
      <c r="B966" s="3" t="s">
        <v>443</v>
      </c>
      <c r="C966" s="4" t="s">
        <v>1074</v>
      </c>
      <c r="D966" s="5" t="s">
        <v>1075</v>
      </c>
      <c r="E966" s="5" t="s">
        <v>466</v>
      </c>
      <c r="F966" s="23"/>
      <c r="G966" s="4" t="s">
        <v>44</v>
      </c>
      <c r="H966" s="5" t="s">
        <v>16</v>
      </c>
      <c r="I966" s="7">
        <v>13500</v>
      </c>
      <c r="J966" s="7"/>
    </row>
    <row r="967" spans="1:10" s="1" customFormat="1" ht="19.75" customHeight="1" x14ac:dyDescent="0.25">
      <c r="A967" s="24"/>
      <c r="B967" s="17" t="s">
        <v>443</v>
      </c>
      <c r="C967" s="18" t="s">
        <v>254</v>
      </c>
      <c r="D967" s="19" t="s">
        <v>255</v>
      </c>
      <c r="E967" s="19" t="s">
        <v>466</v>
      </c>
      <c r="F967" s="25"/>
      <c r="G967" s="18" t="s">
        <v>44</v>
      </c>
      <c r="H967" s="19" t="s">
        <v>16</v>
      </c>
      <c r="I967" s="21">
        <v>2600</v>
      </c>
      <c r="J967" s="21"/>
    </row>
    <row r="968" spans="1:10" s="1" customFormat="1" ht="19.75" customHeight="1" x14ac:dyDescent="0.25">
      <c r="A968" s="22"/>
      <c r="B968" s="3" t="s">
        <v>443</v>
      </c>
      <c r="C968" s="4" t="s">
        <v>258</v>
      </c>
      <c r="D968" s="5" t="s">
        <v>259</v>
      </c>
      <c r="E968" s="5" t="s">
        <v>466</v>
      </c>
      <c r="F968" s="23"/>
      <c r="G968" s="4" t="s">
        <v>44</v>
      </c>
      <c r="H968" s="5" t="s">
        <v>16</v>
      </c>
      <c r="I968" s="7">
        <v>1476</v>
      </c>
      <c r="J968" s="7">
        <v>1476</v>
      </c>
    </row>
    <row r="969" spans="1:10" s="1" customFormat="1" ht="19.75" customHeight="1" x14ac:dyDescent="0.25">
      <c r="A969" s="24"/>
      <c r="B969" s="17" t="s">
        <v>443</v>
      </c>
      <c r="C969" s="18" t="s">
        <v>146</v>
      </c>
      <c r="D969" s="19" t="s">
        <v>147</v>
      </c>
      <c r="E969" s="19" t="s">
        <v>466</v>
      </c>
      <c r="F969" s="25"/>
      <c r="G969" s="18" t="s">
        <v>44</v>
      </c>
      <c r="H969" s="19" t="s">
        <v>16</v>
      </c>
      <c r="I969" s="21">
        <v>25877.5</v>
      </c>
      <c r="J969" s="21"/>
    </row>
    <row r="970" spans="1:10" s="1" customFormat="1" ht="19.75" customHeight="1" x14ac:dyDescent="0.25">
      <c r="A970" s="22"/>
      <c r="B970" s="3" t="s">
        <v>443</v>
      </c>
      <c r="C970" s="4" t="s">
        <v>150</v>
      </c>
      <c r="D970" s="5" t="s">
        <v>151</v>
      </c>
      <c r="E970" s="5" t="s">
        <v>466</v>
      </c>
      <c r="F970" s="23"/>
      <c r="G970" s="4" t="s">
        <v>44</v>
      </c>
      <c r="H970" s="5" t="s">
        <v>16</v>
      </c>
      <c r="I970" s="7">
        <v>78.75</v>
      </c>
      <c r="J970" s="7"/>
    </row>
    <row r="971" spans="1:10" s="1" customFormat="1" ht="19.75" customHeight="1" x14ac:dyDescent="0.25">
      <c r="A971" s="24"/>
      <c r="B971" s="17" t="s">
        <v>443</v>
      </c>
      <c r="C971" s="18" t="s">
        <v>158</v>
      </c>
      <c r="D971" s="19" t="s">
        <v>159</v>
      </c>
      <c r="E971" s="19" t="s">
        <v>466</v>
      </c>
      <c r="F971" s="25"/>
      <c r="G971" s="18" t="s">
        <v>44</v>
      </c>
      <c r="H971" s="19" t="s">
        <v>16</v>
      </c>
      <c r="I971" s="21">
        <v>10182.5</v>
      </c>
      <c r="J971" s="21"/>
    </row>
    <row r="972" spans="1:10" s="1" customFormat="1" ht="19.75" customHeight="1" x14ac:dyDescent="0.25">
      <c r="A972" s="22"/>
      <c r="B972" s="3" t="s">
        <v>443</v>
      </c>
      <c r="C972" s="4" t="s">
        <v>462</v>
      </c>
      <c r="D972" s="5" t="s">
        <v>463</v>
      </c>
      <c r="E972" s="5" t="s">
        <v>466</v>
      </c>
      <c r="F972" s="23"/>
      <c r="G972" s="4" t="s">
        <v>44</v>
      </c>
      <c r="H972" s="5" t="s">
        <v>16</v>
      </c>
      <c r="I972" s="7">
        <v>2500</v>
      </c>
      <c r="J972" s="7">
        <v>2500</v>
      </c>
    </row>
    <row r="973" spans="1:10" s="1" customFormat="1" ht="19.75" customHeight="1" x14ac:dyDescent="0.25">
      <c r="A973" s="24"/>
      <c r="B973" s="17" t="s">
        <v>443</v>
      </c>
      <c r="C973" s="18" t="s">
        <v>172</v>
      </c>
      <c r="D973" s="19" t="s">
        <v>173</v>
      </c>
      <c r="E973" s="19" t="s">
        <v>466</v>
      </c>
      <c r="F973" s="25"/>
      <c r="G973" s="18" t="s">
        <v>44</v>
      </c>
      <c r="H973" s="19" t="s">
        <v>16</v>
      </c>
      <c r="I973" s="21">
        <v>8569.2900000000009</v>
      </c>
      <c r="J973" s="21">
        <v>2090.15</v>
      </c>
    </row>
    <row r="974" spans="1:10" s="1" customFormat="1" ht="19.75" customHeight="1" x14ac:dyDescent="0.25">
      <c r="A974" s="22"/>
      <c r="B974" s="3" t="s">
        <v>443</v>
      </c>
      <c r="C974" s="4" t="s">
        <v>100</v>
      </c>
      <c r="D974" s="5" t="s">
        <v>101</v>
      </c>
      <c r="E974" s="5" t="s">
        <v>466</v>
      </c>
      <c r="F974" s="23"/>
      <c r="G974" s="4" t="s">
        <v>44</v>
      </c>
      <c r="H974" s="5" t="s">
        <v>16</v>
      </c>
      <c r="I974" s="7">
        <v>23768.59</v>
      </c>
      <c r="J974" s="7">
        <v>0</v>
      </c>
    </row>
    <row r="975" spans="1:10" s="1" customFormat="1" ht="19.75" customHeight="1" x14ac:dyDescent="0.25">
      <c r="A975" s="24"/>
      <c r="B975" s="17" t="s">
        <v>443</v>
      </c>
      <c r="C975" s="18" t="s">
        <v>81</v>
      </c>
      <c r="D975" s="19" t="s">
        <v>82</v>
      </c>
      <c r="E975" s="19" t="s">
        <v>466</v>
      </c>
      <c r="F975" s="25"/>
      <c r="G975" s="18" t="s">
        <v>44</v>
      </c>
      <c r="H975" s="19" t="s">
        <v>16</v>
      </c>
      <c r="I975" s="21">
        <v>21832.34</v>
      </c>
      <c r="J975" s="21">
        <v>53.11</v>
      </c>
    </row>
    <row r="976" spans="1:10" s="1" customFormat="1" ht="19.75" customHeight="1" x14ac:dyDescent="0.25">
      <c r="A976" s="22"/>
      <c r="B976" s="3" t="s">
        <v>443</v>
      </c>
      <c r="C976" s="4" t="s">
        <v>184</v>
      </c>
      <c r="D976" s="5" t="s">
        <v>185</v>
      </c>
      <c r="E976" s="5" t="s">
        <v>466</v>
      </c>
      <c r="F976" s="23"/>
      <c r="G976" s="4" t="s">
        <v>44</v>
      </c>
      <c r="H976" s="5" t="s">
        <v>16</v>
      </c>
      <c r="I976" s="7">
        <v>4426.1400000000003</v>
      </c>
      <c r="J976" s="7">
        <v>28.16</v>
      </c>
    </row>
    <row r="977" spans="1:10" s="1" customFormat="1" ht="19.75" customHeight="1" x14ac:dyDescent="0.25">
      <c r="A977" s="24"/>
      <c r="B977" s="17" t="s">
        <v>443</v>
      </c>
      <c r="C977" s="18" t="s">
        <v>464</v>
      </c>
      <c r="D977" s="19" t="s">
        <v>465</v>
      </c>
      <c r="E977" s="19" t="s">
        <v>466</v>
      </c>
      <c r="F977" s="25"/>
      <c r="G977" s="18" t="s">
        <v>44</v>
      </c>
      <c r="H977" s="19" t="s">
        <v>16</v>
      </c>
      <c r="I977" s="21">
        <v>7200.16</v>
      </c>
      <c r="J977" s="21">
        <v>7200.16</v>
      </c>
    </row>
    <row r="978" spans="1:10" s="1" customFormat="1" ht="19.75" customHeight="1" x14ac:dyDescent="0.25">
      <c r="A978" s="22"/>
      <c r="B978" s="3" t="s">
        <v>443</v>
      </c>
      <c r="C978" s="4" t="s">
        <v>217</v>
      </c>
      <c r="D978" s="5" t="s">
        <v>218</v>
      </c>
      <c r="E978" s="5" t="s">
        <v>466</v>
      </c>
      <c r="F978" s="23"/>
      <c r="G978" s="4" t="s">
        <v>44</v>
      </c>
      <c r="H978" s="5" t="s">
        <v>16</v>
      </c>
      <c r="I978" s="7">
        <v>467263</v>
      </c>
      <c r="J978" s="7">
        <v>75505</v>
      </c>
    </row>
    <row r="979" spans="1:10" s="1" customFormat="1" ht="19.75" customHeight="1" x14ac:dyDescent="0.25">
      <c r="A979" s="24"/>
      <c r="B979" s="17" t="s">
        <v>443</v>
      </c>
      <c r="C979" s="18" t="s">
        <v>207</v>
      </c>
      <c r="D979" s="19" t="s">
        <v>208</v>
      </c>
      <c r="E979" s="19" t="s">
        <v>466</v>
      </c>
      <c r="F979" s="25"/>
      <c r="G979" s="18" t="s">
        <v>44</v>
      </c>
      <c r="H979" s="19" t="s">
        <v>16</v>
      </c>
      <c r="I979" s="21">
        <v>0</v>
      </c>
      <c r="J979" s="21">
        <v>0</v>
      </c>
    </row>
    <row r="980" spans="1:10" s="1" customFormat="1" ht="19.75" customHeight="1" x14ac:dyDescent="0.25">
      <c r="A980" s="22"/>
      <c r="B980" s="3" t="s">
        <v>443</v>
      </c>
      <c r="C980" s="4" t="s">
        <v>376</v>
      </c>
      <c r="D980" s="5" t="s">
        <v>377</v>
      </c>
      <c r="E980" s="5" t="s">
        <v>466</v>
      </c>
      <c r="F980" s="23"/>
      <c r="G980" s="4" t="s">
        <v>44</v>
      </c>
      <c r="H980" s="5" t="s">
        <v>16</v>
      </c>
      <c r="I980" s="7">
        <v>11365</v>
      </c>
      <c r="J980" s="7"/>
    </row>
    <row r="981" spans="1:10" s="1" customFormat="1" ht="19.75" customHeight="1" x14ac:dyDescent="0.25">
      <c r="A981" s="24"/>
      <c r="B981" s="17" t="s">
        <v>443</v>
      </c>
      <c r="C981" s="18" t="s">
        <v>342</v>
      </c>
      <c r="D981" s="19" t="s">
        <v>343</v>
      </c>
      <c r="E981" s="19" t="s">
        <v>466</v>
      </c>
      <c r="F981" s="25"/>
      <c r="G981" s="18" t="s">
        <v>44</v>
      </c>
      <c r="H981" s="19" t="s">
        <v>16</v>
      </c>
      <c r="I981" s="21">
        <v>405374</v>
      </c>
      <c r="J981" s="21">
        <v>405374</v>
      </c>
    </row>
    <row r="982" spans="1:10" s="1" customFormat="1" ht="19.75" customHeight="1" x14ac:dyDescent="0.25">
      <c r="A982" s="8"/>
      <c r="B982" s="8"/>
      <c r="C982" s="9"/>
      <c r="D982" s="9"/>
      <c r="E982" s="10" t="s">
        <v>466</v>
      </c>
      <c r="F982" s="10" t="s">
        <v>470</v>
      </c>
      <c r="G982" s="11" t="s">
        <v>44</v>
      </c>
      <c r="H982" s="10" t="s">
        <v>16</v>
      </c>
      <c r="I982" s="12">
        <v>1183502.27</v>
      </c>
      <c r="J982" s="12">
        <v>644691.57999999996</v>
      </c>
    </row>
    <row r="983" spans="1:10" s="1" customFormat="1" ht="19.75" customHeight="1" x14ac:dyDescent="0.25">
      <c r="A983" s="22"/>
      <c r="B983" s="3" t="s">
        <v>443</v>
      </c>
      <c r="C983" s="4" t="s">
        <v>162</v>
      </c>
      <c r="D983" s="5" t="s">
        <v>163</v>
      </c>
      <c r="E983" s="5" t="s">
        <v>13</v>
      </c>
      <c r="F983" s="6" t="s">
        <v>13</v>
      </c>
      <c r="G983" s="4" t="s">
        <v>15</v>
      </c>
      <c r="H983" s="5" t="s">
        <v>16</v>
      </c>
      <c r="I983" s="7">
        <v>2301286.38</v>
      </c>
      <c r="J983" s="7"/>
    </row>
    <row r="984" spans="1:10" s="1" customFormat="1" ht="19.75" customHeight="1" x14ac:dyDescent="0.25">
      <c r="A984" s="24"/>
      <c r="B984" s="17" t="s">
        <v>443</v>
      </c>
      <c r="C984" s="18" t="s">
        <v>215</v>
      </c>
      <c r="D984" s="19" t="s">
        <v>216</v>
      </c>
      <c r="E984" s="19" t="s">
        <v>13</v>
      </c>
      <c r="F984" s="25"/>
      <c r="G984" s="18" t="s">
        <v>15</v>
      </c>
      <c r="H984" s="19" t="s">
        <v>16</v>
      </c>
      <c r="I984" s="21">
        <v>59959.040000000001</v>
      </c>
      <c r="J984" s="21"/>
    </row>
    <row r="985" spans="1:10" s="1" customFormat="1" ht="19.75" customHeight="1" x14ac:dyDescent="0.25">
      <c r="A985" s="22"/>
      <c r="B985" s="3" t="s">
        <v>443</v>
      </c>
      <c r="C985" s="4" t="s">
        <v>217</v>
      </c>
      <c r="D985" s="5" t="s">
        <v>218</v>
      </c>
      <c r="E985" s="5" t="s">
        <v>13</v>
      </c>
      <c r="F985" s="23"/>
      <c r="G985" s="4" t="s">
        <v>15</v>
      </c>
      <c r="H985" s="5" t="s">
        <v>16</v>
      </c>
      <c r="I985" s="7">
        <v>135634754.58000001</v>
      </c>
      <c r="J985" s="7"/>
    </row>
    <row r="986" spans="1:10" s="1" customFormat="1" ht="19.75" customHeight="1" x14ac:dyDescent="0.25">
      <c r="A986" s="24"/>
      <c r="B986" s="17" t="s">
        <v>443</v>
      </c>
      <c r="C986" s="18" t="s">
        <v>196</v>
      </c>
      <c r="D986" s="19" t="s">
        <v>197</v>
      </c>
      <c r="E986" s="19" t="s">
        <v>13</v>
      </c>
      <c r="F986" s="25"/>
      <c r="G986" s="18" t="s">
        <v>15</v>
      </c>
      <c r="H986" s="19" t="s">
        <v>16</v>
      </c>
      <c r="I986" s="21">
        <v>4000</v>
      </c>
      <c r="J986" s="21"/>
    </row>
    <row r="987" spans="1:10" s="1" customFormat="1" ht="19.75" customHeight="1" x14ac:dyDescent="0.25">
      <c r="A987" s="8"/>
      <c r="B987" s="8"/>
      <c r="C987" s="9"/>
      <c r="D987" s="9"/>
      <c r="E987" s="10" t="s">
        <v>13</v>
      </c>
      <c r="F987" s="10" t="s">
        <v>13</v>
      </c>
      <c r="G987" s="11" t="s">
        <v>15</v>
      </c>
      <c r="H987" s="10" t="s">
        <v>16</v>
      </c>
      <c r="I987" s="12">
        <v>138000000</v>
      </c>
      <c r="J987" s="12"/>
    </row>
    <row r="988" spans="1:10" s="1" customFormat="1" ht="19.75" customHeight="1" x14ac:dyDescent="0.25">
      <c r="A988" s="22"/>
      <c r="B988" s="3" t="s">
        <v>443</v>
      </c>
      <c r="C988" s="4" t="s">
        <v>154</v>
      </c>
      <c r="D988" s="5" t="s">
        <v>155</v>
      </c>
      <c r="E988" s="5" t="s">
        <v>395</v>
      </c>
      <c r="F988" s="6" t="s">
        <v>395</v>
      </c>
      <c r="G988" s="4" t="s">
        <v>15</v>
      </c>
      <c r="H988" s="5" t="s">
        <v>16</v>
      </c>
      <c r="I988" s="7">
        <v>1110.1500000000001</v>
      </c>
      <c r="J988" s="7"/>
    </row>
    <row r="989" spans="1:10" s="1" customFormat="1" ht="19.75" customHeight="1" x14ac:dyDescent="0.25">
      <c r="A989" s="24"/>
      <c r="B989" s="17" t="s">
        <v>443</v>
      </c>
      <c r="C989" s="18" t="s">
        <v>61</v>
      </c>
      <c r="D989" s="19" t="s">
        <v>62</v>
      </c>
      <c r="E989" s="19" t="s">
        <v>395</v>
      </c>
      <c r="F989" s="25"/>
      <c r="G989" s="18" t="s">
        <v>15</v>
      </c>
      <c r="H989" s="19" t="s">
        <v>16</v>
      </c>
      <c r="I989" s="21">
        <v>4466.51</v>
      </c>
      <c r="J989" s="21"/>
    </row>
    <row r="990" spans="1:10" s="1" customFormat="1" ht="19.75" customHeight="1" x14ac:dyDescent="0.25">
      <c r="A990" s="22"/>
      <c r="B990" s="3" t="s">
        <v>443</v>
      </c>
      <c r="C990" s="4" t="s">
        <v>63</v>
      </c>
      <c r="D990" s="5" t="s">
        <v>64</v>
      </c>
      <c r="E990" s="5" t="s">
        <v>395</v>
      </c>
      <c r="F990" s="23"/>
      <c r="G990" s="4" t="s">
        <v>15</v>
      </c>
      <c r="H990" s="5" t="s">
        <v>16</v>
      </c>
      <c r="I990" s="7">
        <v>1720.8</v>
      </c>
      <c r="J990" s="7"/>
    </row>
    <row r="991" spans="1:10" s="1" customFormat="1" ht="19.75" customHeight="1" x14ac:dyDescent="0.25">
      <c r="A991" s="24"/>
      <c r="B991" s="17" t="s">
        <v>443</v>
      </c>
      <c r="C991" s="18" t="s">
        <v>67</v>
      </c>
      <c r="D991" s="19" t="s">
        <v>68</v>
      </c>
      <c r="E991" s="19" t="s">
        <v>395</v>
      </c>
      <c r="F991" s="25"/>
      <c r="G991" s="18" t="s">
        <v>15</v>
      </c>
      <c r="H991" s="19" t="s">
        <v>16</v>
      </c>
      <c r="I991" s="21">
        <v>0</v>
      </c>
      <c r="J991" s="21"/>
    </row>
    <row r="992" spans="1:10" s="1" customFormat="1" ht="19.75" customHeight="1" x14ac:dyDescent="0.25">
      <c r="A992" s="22"/>
      <c r="B992" s="3" t="s">
        <v>443</v>
      </c>
      <c r="C992" s="4" t="s">
        <v>450</v>
      </c>
      <c r="D992" s="5" t="s">
        <v>451</v>
      </c>
      <c r="E992" s="5" t="s">
        <v>395</v>
      </c>
      <c r="F992" s="23"/>
      <c r="G992" s="4" t="s">
        <v>15</v>
      </c>
      <c r="H992" s="5" t="s">
        <v>16</v>
      </c>
      <c r="I992" s="7">
        <v>59113.9</v>
      </c>
      <c r="J992" s="7"/>
    </row>
    <row r="993" spans="1:10" s="1" customFormat="1" ht="19.75" customHeight="1" x14ac:dyDescent="0.25">
      <c r="A993" s="24"/>
      <c r="B993" s="17" t="s">
        <v>443</v>
      </c>
      <c r="C993" s="18" t="s">
        <v>180</v>
      </c>
      <c r="D993" s="19" t="s">
        <v>181</v>
      </c>
      <c r="E993" s="19" t="s">
        <v>395</v>
      </c>
      <c r="F993" s="25"/>
      <c r="G993" s="18" t="s">
        <v>15</v>
      </c>
      <c r="H993" s="19" t="s">
        <v>16</v>
      </c>
      <c r="I993" s="21">
        <v>5406</v>
      </c>
      <c r="J993" s="21"/>
    </row>
    <row r="994" spans="1:10" s="1" customFormat="1" ht="19.75" customHeight="1" x14ac:dyDescent="0.25">
      <c r="A994" s="22"/>
      <c r="B994" s="3" t="s">
        <v>443</v>
      </c>
      <c r="C994" s="4" t="s">
        <v>471</v>
      </c>
      <c r="D994" s="5" t="s">
        <v>472</v>
      </c>
      <c r="E994" s="5" t="s">
        <v>395</v>
      </c>
      <c r="F994" s="23"/>
      <c r="G994" s="4" t="s">
        <v>15</v>
      </c>
      <c r="H994" s="5" t="s">
        <v>16</v>
      </c>
      <c r="I994" s="7">
        <v>0</v>
      </c>
      <c r="J994" s="7"/>
    </row>
    <row r="995" spans="1:10" s="1" customFormat="1" ht="19.75" customHeight="1" x14ac:dyDescent="0.25">
      <c r="A995" s="24"/>
      <c r="B995" s="17" t="s">
        <v>443</v>
      </c>
      <c r="C995" s="18" t="s">
        <v>81</v>
      </c>
      <c r="D995" s="19" t="s">
        <v>82</v>
      </c>
      <c r="E995" s="19" t="s">
        <v>395</v>
      </c>
      <c r="F995" s="25"/>
      <c r="G995" s="18" t="s">
        <v>15</v>
      </c>
      <c r="H995" s="19" t="s">
        <v>16</v>
      </c>
      <c r="I995" s="21">
        <v>2876.16</v>
      </c>
      <c r="J995" s="21"/>
    </row>
    <row r="996" spans="1:10" s="1" customFormat="1" ht="19.75" customHeight="1" x14ac:dyDescent="0.25">
      <c r="A996" s="22"/>
      <c r="B996" s="3" t="s">
        <v>443</v>
      </c>
      <c r="C996" s="4" t="s">
        <v>184</v>
      </c>
      <c r="D996" s="5" t="s">
        <v>185</v>
      </c>
      <c r="E996" s="5" t="s">
        <v>395</v>
      </c>
      <c r="F996" s="23"/>
      <c r="G996" s="4" t="s">
        <v>15</v>
      </c>
      <c r="H996" s="5" t="s">
        <v>16</v>
      </c>
      <c r="I996" s="7">
        <v>321.14999999999998</v>
      </c>
      <c r="J996" s="7"/>
    </row>
    <row r="997" spans="1:10" s="1" customFormat="1" ht="19.75" customHeight="1" x14ac:dyDescent="0.25">
      <c r="A997" s="24"/>
      <c r="B997" s="17" t="s">
        <v>443</v>
      </c>
      <c r="C997" s="18" t="s">
        <v>217</v>
      </c>
      <c r="D997" s="19" t="s">
        <v>218</v>
      </c>
      <c r="E997" s="19" t="s">
        <v>395</v>
      </c>
      <c r="F997" s="25"/>
      <c r="G997" s="18" t="s">
        <v>15</v>
      </c>
      <c r="H997" s="19" t="s">
        <v>16</v>
      </c>
      <c r="I997" s="21">
        <v>27658746.5</v>
      </c>
      <c r="J997" s="21">
        <v>5118</v>
      </c>
    </row>
    <row r="998" spans="1:10" s="1" customFormat="1" ht="19.75" customHeight="1" x14ac:dyDescent="0.25">
      <c r="A998" s="22"/>
      <c r="B998" s="3" t="s">
        <v>443</v>
      </c>
      <c r="C998" s="4" t="s">
        <v>294</v>
      </c>
      <c r="D998" s="5" t="s">
        <v>295</v>
      </c>
      <c r="E998" s="5" t="s">
        <v>395</v>
      </c>
      <c r="F998" s="23"/>
      <c r="G998" s="4" t="s">
        <v>15</v>
      </c>
      <c r="H998" s="5" t="s">
        <v>16</v>
      </c>
      <c r="I998" s="7">
        <v>22695.11</v>
      </c>
      <c r="J998" s="7"/>
    </row>
    <row r="999" spans="1:10" s="1" customFormat="1" ht="19.75" customHeight="1" x14ac:dyDescent="0.25">
      <c r="A999" s="24"/>
      <c r="B999" s="17" t="s">
        <v>443</v>
      </c>
      <c r="C999" s="18" t="s">
        <v>196</v>
      </c>
      <c r="D999" s="19" t="s">
        <v>197</v>
      </c>
      <c r="E999" s="19" t="s">
        <v>395</v>
      </c>
      <c r="F999" s="25"/>
      <c r="G999" s="18" t="s">
        <v>15</v>
      </c>
      <c r="H999" s="19" t="s">
        <v>16</v>
      </c>
      <c r="I999" s="21">
        <v>5162.5</v>
      </c>
      <c r="J999" s="21"/>
    </row>
    <row r="1000" spans="1:10" s="1" customFormat="1" ht="19.75" customHeight="1" x14ac:dyDescent="0.25">
      <c r="A1000" s="22"/>
      <c r="B1000" s="3" t="s">
        <v>443</v>
      </c>
      <c r="C1000" s="4" t="s">
        <v>296</v>
      </c>
      <c r="D1000" s="5" t="s">
        <v>297</v>
      </c>
      <c r="E1000" s="5" t="s">
        <v>395</v>
      </c>
      <c r="F1000" s="23"/>
      <c r="G1000" s="4" t="s">
        <v>15</v>
      </c>
      <c r="H1000" s="5" t="s">
        <v>16</v>
      </c>
      <c r="I1000" s="7">
        <v>870</v>
      </c>
      <c r="J1000" s="7"/>
    </row>
    <row r="1001" spans="1:10" s="1" customFormat="1" ht="19.75" customHeight="1" x14ac:dyDescent="0.25">
      <c r="A1001" s="24"/>
      <c r="B1001" s="17" t="s">
        <v>443</v>
      </c>
      <c r="C1001" s="18" t="s">
        <v>338</v>
      </c>
      <c r="D1001" s="19" t="s">
        <v>339</v>
      </c>
      <c r="E1001" s="19" t="s">
        <v>395</v>
      </c>
      <c r="F1001" s="25"/>
      <c r="G1001" s="18" t="s">
        <v>15</v>
      </c>
      <c r="H1001" s="19" t="s">
        <v>16</v>
      </c>
      <c r="I1001" s="21">
        <v>16350</v>
      </c>
      <c r="J1001" s="21"/>
    </row>
    <row r="1002" spans="1:10" s="1" customFormat="1" ht="19.75" customHeight="1" x14ac:dyDescent="0.25">
      <c r="A1002" s="22"/>
      <c r="B1002" s="3" t="s">
        <v>443</v>
      </c>
      <c r="C1002" s="4" t="s">
        <v>87</v>
      </c>
      <c r="D1002" s="5" t="s">
        <v>88</v>
      </c>
      <c r="E1002" s="5" t="s">
        <v>395</v>
      </c>
      <c r="F1002" s="23"/>
      <c r="G1002" s="4" t="s">
        <v>15</v>
      </c>
      <c r="H1002" s="5" t="s">
        <v>16</v>
      </c>
      <c r="I1002" s="7">
        <v>2241.14</v>
      </c>
      <c r="J1002" s="7"/>
    </row>
    <row r="1003" spans="1:10" s="1" customFormat="1" ht="19.75" customHeight="1" x14ac:dyDescent="0.25">
      <c r="A1003" s="24"/>
      <c r="B1003" s="17" t="s">
        <v>443</v>
      </c>
      <c r="C1003" s="18" t="s">
        <v>198</v>
      </c>
      <c r="D1003" s="19" t="s">
        <v>199</v>
      </c>
      <c r="E1003" s="19" t="s">
        <v>395</v>
      </c>
      <c r="F1003" s="25"/>
      <c r="G1003" s="18" t="s">
        <v>15</v>
      </c>
      <c r="H1003" s="19" t="s">
        <v>16</v>
      </c>
      <c r="I1003" s="21">
        <v>2500</v>
      </c>
      <c r="J1003" s="21"/>
    </row>
    <row r="1004" spans="1:10" s="1" customFormat="1" ht="19.75" customHeight="1" x14ac:dyDescent="0.25">
      <c r="A1004" s="22"/>
      <c r="B1004" s="3" t="s">
        <v>443</v>
      </c>
      <c r="C1004" s="4" t="s">
        <v>89</v>
      </c>
      <c r="D1004" s="5" t="s">
        <v>90</v>
      </c>
      <c r="E1004" s="5" t="s">
        <v>395</v>
      </c>
      <c r="F1004" s="23"/>
      <c r="G1004" s="4" t="s">
        <v>15</v>
      </c>
      <c r="H1004" s="5" t="s">
        <v>16</v>
      </c>
      <c r="I1004" s="7">
        <v>5732.52</v>
      </c>
      <c r="J1004" s="7"/>
    </row>
    <row r="1005" spans="1:10" s="1" customFormat="1" ht="19.75" customHeight="1" x14ac:dyDescent="0.25">
      <c r="A1005" s="8"/>
      <c r="B1005" s="8"/>
      <c r="C1005" s="9"/>
      <c r="D1005" s="9"/>
      <c r="E1005" s="10" t="s">
        <v>395</v>
      </c>
      <c r="F1005" s="10" t="s">
        <v>395</v>
      </c>
      <c r="G1005" s="11" t="s">
        <v>15</v>
      </c>
      <c r="H1005" s="10" t="s">
        <v>16</v>
      </c>
      <c r="I1005" s="12">
        <v>27789312.440000001</v>
      </c>
      <c r="J1005" s="12">
        <v>5118</v>
      </c>
    </row>
    <row r="1006" spans="1:10" s="1" customFormat="1" ht="19.75" customHeight="1" x14ac:dyDescent="0.25">
      <c r="A1006" s="24"/>
      <c r="B1006" s="17" t="s">
        <v>443</v>
      </c>
      <c r="C1006" s="18" t="s">
        <v>30</v>
      </c>
      <c r="D1006" s="19" t="s">
        <v>31</v>
      </c>
      <c r="E1006" s="19" t="s">
        <v>396</v>
      </c>
      <c r="F1006" s="20" t="s">
        <v>473</v>
      </c>
      <c r="G1006" s="18" t="s">
        <v>44</v>
      </c>
      <c r="H1006" s="19" t="s">
        <v>16</v>
      </c>
      <c r="I1006" s="21">
        <v>62492.27</v>
      </c>
      <c r="J1006" s="21">
        <v>8667.18</v>
      </c>
    </row>
    <row r="1007" spans="1:10" s="1" customFormat="1" ht="19.75" customHeight="1" x14ac:dyDescent="0.25">
      <c r="A1007" s="22"/>
      <c r="B1007" s="3" t="s">
        <v>443</v>
      </c>
      <c r="C1007" s="4" t="s">
        <v>32</v>
      </c>
      <c r="D1007" s="5" t="s">
        <v>33</v>
      </c>
      <c r="E1007" s="5" t="s">
        <v>396</v>
      </c>
      <c r="F1007" s="23"/>
      <c r="G1007" s="4" t="s">
        <v>44</v>
      </c>
      <c r="H1007" s="5" t="s">
        <v>16</v>
      </c>
      <c r="I1007" s="7">
        <v>3030.73</v>
      </c>
      <c r="J1007" s="7">
        <v>420.23</v>
      </c>
    </row>
    <row r="1008" spans="1:10" s="1" customFormat="1" ht="19.75" customHeight="1" x14ac:dyDescent="0.25">
      <c r="A1008" s="24"/>
      <c r="B1008" s="17" t="s">
        <v>443</v>
      </c>
      <c r="C1008" s="18" t="s">
        <v>34</v>
      </c>
      <c r="D1008" s="19" t="s">
        <v>35</v>
      </c>
      <c r="E1008" s="19" t="s">
        <v>396</v>
      </c>
      <c r="F1008" s="25"/>
      <c r="G1008" s="18" t="s">
        <v>44</v>
      </c>
      <c r="H1008" s="19" t="s">
        <v>16</v>
      </c>
      <c r="I1008" s="21">
        <v>26528.02</v>
      </c>
      <c r="J1008" s="21">
        <v>3300.43</v>
      </c>
    </row>
    <row r="1009" spans="1:10" s="1" customFormat="1" ht="19.75" customHeight="1" x14ac:dyDescent="0.25">
      <c r="A1009" s="22"/>
      <c r="B1009" s="3" t="s">
        <v>443</v>
      </c>
      <c r="C1009" s="4" t="s">
        <v>36</v>
      </c>
      <c r="D1009" s="5" t="s">
        <v>37</v>
      </c>
      <c r="E1009" s="5" t="s">
        <v>396</v>
      </c>
      <c r="F1009" s="23"/>
      <c r="G1009" s="4" t="s">
        <v>44</v>
      </c>
      <c r="H1009" s="5" t="s">
        <v>16</v>
      </c>
      <c r="I1009" s="7">
        <v>5882.34</v>
      </c>
      <c r="J1009" s="7">
        <v>707.04</v>
      </c>
    </row>
    <row r="1010" spans="1:10" s="1" customFormat="1" ht="19.75" customHeight="1" x14ac:dyDescent="0.25">
      <c r="A1010" s="24"/>
      <c r="B1010" s="17" t="s">
        <v>443</v>
      </c>
      <c r="C1010" s="18" t="s">
        <v>38</v>
      </c>
      <c r="D1010" s="19" t="s">
        <v>39</v>
      </c>
      <c r="E1010" s="19" t="s">
        <v>396</v>
      </c>
      <c r="F1010" s="25"/>
      <c r="G1010" s="18" t="s">
        <v>44</v>
      </c>
      <c r="H1010" s="19" t="s">
        <v>16</v>
      </c>
      <c r="I1010" s="21">
        <v>9</v>
      </c>
      <c r="J1010" s="21">
        <v>1</v>
      </c>
    </row>
    <row r="1011" spans="1:10" s="1" customFormat="1" ht="19.75" customHeight="1" x14ac:dyDescent="0.25">
      <c r="A1011" s="22"/>
      <c r="B1011" s="3" t="s">
        <v>443</v>
      </c>
      <c r="C1011" s="4" t="s">
        <v>55</v>
      </c>
      <c r="D1011" s="5" t="s">
        <v>56</v>
      </c>
      <c r="E1011" s="5" t="s">
        <v>396</v>
      </c>
      <c r="F1011" s="23"/>
      <c r="G1011" s="4" t="s">
        <v>44</v>
      </c>
      <c r="H1011" s="5" t="s">
        <v>16</v>
      </c>
      <c r="I1011" s="7">
        <v>44599.31</v>
      </c>
      <c r="J1011" s="7">
        <v>16579.560000000001</v>
      </c>
    </row>
    <row r="1012" spans="1:10" s="1" customFormat="1" ht="19.75" customHeight="1" x14ac:dyDescent="0.25">
      <c r="A1012" s="24"/>
      <c r="B1012" s="17" t="s">
        <v>443</v>
      </c>
      <c r="C1012" s="18" t="s">
        <v>158</v>
      </c>
      <c r="D1012" s="19" t="s">
        <v>159</v>
      </c>
      <c r="E1012" s="19" t="s">
        <v>396</v>
      </c>
      <c r="F1012" s="25"/>
      <c r="G1012" s="18" t="s">
        <v>44</v>
      </c>
      <c r="H1012" s="19" t="s">
        <v>16</v>
      </c>
      <c r="I1012" s="21">
        <v>1050</v>
      </c>
      <c r="J1012" s="21"/>
    </row>
    <row r="1013" spans="1:10" s="1" customFormat="1" ht="19.75" customHeight="1" x14ac:dyDescent="0.25">
      <c r="A1013" s="22"/>
      <c r="B1013" s="3" t="s">
        <v>443</v>
      </c>
      <c r="C1013" s="4" t="s">
        <v>61</v>
      </c>
      <c r="D1013" s="5" t="s">
        <v>62</v>
      </c>
      <c r="E1013" s="5" t="s">
        <v>396</v>
      </c>
      <c r="F1013" s="23"/>
      <c r="G1013" s="4" t="s">
        <v>44</v>
      </c>
      <c r="H1013" s="5" t="s">
        <v>16</v>
      </c>
      <c r="I1013" s="7">
        <v>420</v>
      </c>
      <c r="J1013" s="7"/>
    </row>
    <row r="1014" spans="1:10" s="1" customFormat="1" ht="19.75" customHeight="1" x14ac:dyDescent="0.25">
      <c r="A1014" s="8"/>
      <c r="B1014" s="8"/>
      <c r="C1014" s="9"/>
      <c r="D1014" s="9"/>
      <c r="E1014" s="10" t="s">
        <v>396</v>
      </c>
      <c r="F1014" s="10" t="s">
        <v>473</v>
      </c>
      <c r="G1014" s="11" t="s">
        <v>44</v>
      </c>
      <c r="H1014" s="10" t="s">
        <v>16</v>
      </c>
      <c r="I1014" s="12">
        <v>144011.67000000001</v>
      </c>
      <c r="J1014" s="12">
        <v>29675.439999999999</v>
      </c>
    </row>
    <row r="1015" spans="1:10" s="1" customFormat="1" ht="19.75" customHeight="1" x14ac:dyDescent="0.25">
      <c r="A1015" s="24"/>
      <c r="B1015" s="17" t="s">
        <v>443</v>
      </c>
      <c r="C1015" s="18" t="s">
        <v>55</v>
      </c>
      <c r="D1015" s="19" t="s">
        <v>56</v>
      </c>
      <c r="E1015" s="19" t="s">
        <v>396</v>
      </c>
      <c r="F1015" s="20" t="s">
        <v>474</v>
      </c>
      <c r="G1015" s="18" t="s">
        <v>44</v>
      </c>
      <c r="H1015" s="19" t="s">
        <v>16</v>
      </c>
      <c r="I1015" s="21">
        <v>0</v>
      </c>
      <c r="J1015" s="21">
        <v>-832.65</v>
      </c>
    </row>
    <row r="1016" spans="1:10" s="1" customFormat="1" ht="19.75" customHeight="1" x14ac:dyDescent="0.25">
      <c r="A1016" s="22"/>
      <c r="B1016" s="3" t="s">
        <v>443</v>
      </c>
      <c r="C1016" s="4" t="s">
        <v>146</v>
      </c>
      <c r="D1016" s="5" t="s">
        <v>147</v>
      </c>
      <c r="E1016" s="5" t="s">
        <v>396</v>
      </c>
      <c r="F1016" s="23"/>
      <c r="G1016" s="4" t="s">
        <v>44</v>
      </c>
      <c r="H1016" s="5" t="s">
        <v>16</v>
      </c>
      <c r="I1016" s="7">
        <v>10007.67</v>
      </c>
      <c r="J1016" s="7">
        <v>10007.67</v>
      </c>
    </row>
    <row r="1017" spans="1:10" s="1" customFormat="1" ht="19.75" customHeight="1" x14ac:dyDescent="0.25">
      <c r="A1017" s="24"/>
      <c r="B1017" s="17" t="s">
        <v>443</v>
      </c>
      <c r="C1017" s="18" t="s">
        <v>148</v>
      </c>
      <c r="D1017" s="19" t="s">
        <v>149</v>
      </c>
      <c r="E1017" s="19" t="s">
        <v>396</v>
      </c>
      <c r="F1017" s="25"/>
      <c r="G1017" s="18" t="s">
        <v>44</v>
      </c>
      <c r="H1017" s="19" t="s">
        <v>16</v>
      </c>
      <c r="I1017" s="21">
        <v>183512.06</v>
      </c>
      <c r="J1017" s="21"/>
    </row>
    <row r="1018" spans="1:10" s="1" customFormat="1" ht="19.75" customHeight="1" x14ac:dyDescent="0.25">
      <c r="A1018" s="22"/>
      <c r="B1018" s="3" t="s">
        <v>443</v>
      </c>
      <c r="C1018" s="4" t="s">
        <v>106</v>
      </c>
      <c r="D1018" s="5" t="s">
        <v>107</v>
      </c>
      <c r="E1018" s="5" t="s">
        <v>396</v>
      </c>
      <c r="F1018" s="23"/>
      <c r="G1018" s="4" t="s">
        <v>44</v>
      </c>
      <c r="H1018" s="5" t="s">
        <v>16</v>
      </c>
      <c r="I1018" s="7">
        <v>93793.84</v>
      </c>
      <c r="J1018" s="7">
        <v>50517.15</v>
      </c>
    </row>
    <row r="1019" spans="1:10" s="1" customFormat="1" ht="19.75" customHeight="1" x14ac:dyDescent="0.25">
      <c r="A1019" s="24"/>
      <c r="B1019" s="17" t="s">
        <v>443</v>
      </c>
      <c r="C1019" s="18" t="s">
        <v>152</v>
      </c>
      <c r="D1019" s="19" t="s">
        <v>153</v>
      </c>
      <c r="E1019" s="19" t="s">
        <v>396</v>
      </c>
      <c r="F1019" s="25"/>
      <c r="G1019" s="18" t="s">
        <v>44</v>
      </c>
      <c r="H1019" s="19" t="s">
        <v>16</v>
      </c>
      <c r="I1019" s="21">
        <v>1860</v>
      </c>
      <c r="J1019" s="21">
        <v>1860</v>
      </c>
    </row>
    <row r="1020" spans="1:10" s="1" customFormat="1" ht="19.75" customHeight="1" x14ac:dyDescent="0.25">
      <c r="A1020" s="22"/>
      <c r="B1020" s="3" t="s">
        <v>443</v>
      </c>
      <c r="C1020" s="4" t="s">
        <v>109</v>
      </c>
      <c r="D1020" s="5" t="s">
        <v>110</v>
      </c>
      <c r="E1020" s="5" t="s">
        <v>396</v>
      </c>
      <c r="F1020" s="23"/>
      <c r="G1020" s="4" t="s">
        <v>44</v>
      </c>
      <c r="H1020" s="5" t="s">
        <v>16</v>
      </c>
      <c r="I1020" s="7">
        <v>12312.5</v>
      </c>
      <c r="J1020" s="7">
        <v>0</v>
      </c>
    </row>
    <row r="1021" spans="1:10" s="1" customFormat="1" ht="19.75" customHeight="1" x14ac:dyDescent="0.25">
      <c r="A1021" s="24"/>
      <c r="B1021" s="17" t="s">
        <v>443</v>
      </c>
      <c r="C1021" s="18" t="s">
        <v>1102</v>
      </c>
      <c r="D1021" s="19" t="s">
        <v>1103</v>
      </c>
      <c r="E1021" s="19" t="s">
        <v>396</v>
      </c>
      <c r="F1021" s="25"/>
      <c r="G1021" s="18" t="s">
        <v>44</v>
      </c>
      <c r="H1021" s="19" t="s">
        <v>16</v>
      </c>
      <c r="I1021" s="21">
        <v>400</v>
      </c>
      <c r="J1021" s="21">
        <v>400</v>
      </c>
    </row>
    <row r="1022" spans="1:10" s="1" customFormat="1" ht="19.75" customHeight="1" x14ac:dyDescent="0.25">
      <c r="A1022" s="22"/>
      <c r="B1022" s="3" t="s">
        <v>443</v>
      </c>
      <c r="C1022" s="4" t="s">
        <v>154</v>
      </c>
      <c r="D1022" s="5" t="s">
        <v>155</v>
      </c>
      <c r="E1022" s="5" t="s">
        <v>396</v>
      </c>
      <c r="F1022" s="23"/>
      <c r="G1022" s="4" t="s">
        <v>44</v>
      </c>
      <c r="H1022" s="5" t="s">
        <v>16</v>
      </c>
      <c r="I1022" s="7">
        <v>110</v>
      </c>
      <c r="J1022" s="7"/>
    </row>
    <row r="1023" spans="1:10" s="1" customFormat="1" ht="19.75" customHeight="1" x14ac:dyDescent="0.25">
      <c r="A1023" s="24"/>
      <c r="B1023" s="17" t="s">
        <v>443</v>
      </c>
      <c r="C1023" s="18" t="s">
        <v>94</v>
      </c>
      <c r="D1023" s="19" t="s">
        <v>95</v>
      </c>
      <c r="E1023" s="19" t="s">
        <v>396</v>
      </c>
      <c r="F1023" s="25"/>
      <c r="G1023" s="18" t="s">
        <v>44</v>
      </c>
      <c r="H1023" s="19" t="s">
        <v>16</v>
      </c>
      <c r="I1023" s="21">
        <v>38608.03</v>
      </c>
      <c r="J1023" s="21">
        <v>5463.35</v>
      </c>
    </row>
    <row r="1024" spans="1:10" s="1" customFormat="1" ht="19.75" customHeight="1" x14ac:dyDescent="0.25">
      <c r="A1024" s="22"/>
      <c r="B1024" s="3" t="s">
        <v>443</v>
      </c>
      <c r="C1024" s="4" t="s">
        <v>57</v>
      </c>
      <c r="D1024" s="5" t="s">
        <v>58</v>
      </c>
      <c r="E1024" s="5" t="s">
        <v>396</v>
      </c>
      <c r="F1024" s="23"/>
      <c r="G1024" s="4" t="s">
        <v>44</v>
      </c>
      <c r="H1024" s="5" t="s">
        <v>16</v>
      </c>
      <c r="I1024" s="7">
        <v>124.5</v>
      </c>
      <c r="J1024" s="7">
        <v>75</v>
      </c>
    </row>
    <row r="1025" spans="1:10" s="1" customFormat="1" ht="19.75" customHeight="1" x14ac:dyDescent="0.25">
      <c r="A1025" s="24"/>
      <c r="B1025" s="17" t="s">
        <v>443</v>
      </c>
      <c r="C1025" s="18" t="s">
        <v>268</v>
      </c>
      <c r="D1025" s="19" t="s">
        <v>269</v>
      </c>
      <c r="E1025" s="19" t="s">
        <v>396</v>
      </c>
      <c r="F1025" s="25"/>
      <c r="G1025" s="18" t="s">
        <v>44</v>
      </c>
      <c r="H1025" s="19" t="s">
        <v>16</v>
      </c>
      <c r="I1025" s="21">
        <v>2320</v>
      </c>
      <c r="J1025" s="21"/>
    </row>
    <row r="1026" spans="1:10" s="1" customFormat="1" ht="19.75" customHeight="1" x14ac:dyDescent="0.25">
      <c r="A1026" s="22"/>
      <c r="B1026" s="3" t="s">
        <v>443</v>
      </c>
      <c r="C1026" s="4" t="s">
        <v>162</v>
      </c>
      <c r="D1026" s="5" t="s">
        <v>163</v>
      </c>
      <c r="E1026" s="5" t="s">
        <v>396</v>
      </c>
      <c r="F1026" s="23"/>
      <c r="G1026" s="4" t="s">
        <v>44</v>
      </c>
      <c r="H1026" s="5" t="s">
        <v>16</v>
      </c>
      <c r="I1026" s="7">
        <v>14194.4</v>
      </c>
      <c r="J1026" s="7">
        <v>5338.44</v>
      </c>
    </row>
    <row r="1027" spans="1:10" s="1" customFormat="1" ht="19.75" customHeight="1" x14ac:dyDescent="0.25">
      <c r="A1027" s="24"/>
      <c r="B1027" s="17" t="s">
        <v>443</v>
      </c>
      <c r="C1027" s="18" t="s">
        <v>61</v>
      </c>
      <c r="D1027" s="19" t="s">
        <v>62</v>
      </c>
      <c r="E1027" s="19" t="s">
        <v>396</v>
      </c>
      <c r="F1027" s="25"/>
      <c r="G1027" s="18" t="s">
        <v>44</v>
      </c>
      <c r="H1027" s="19" t="s">
        <v>16</v>
      </c>
      <c r="I1027" s="21">
        <v>420.26</v>
      </c>
      <c r="J1027" s="21">
        <v>61.64</v>
      </c>
    </row>
    <row r="1028" spans="1:10" s="1" customFormat="1" ht="19.75" customHeight="1" x14ac:dyDescent="0.25">
      <c r="A1028" s="22"/>
      <c r="B1028" s="3" t="s">
        <v>443</v>
      </c>
      <c r="C1028" s="4" t="s">
        <v>96</v>
      </c>
      <c r="D1028" s="5" t="s">
        <v>97</v>
      </c>
      <c r="E1028" s="5" t="s">
        <v>396</v>
      </c>
      <c r="F1028" s="23"/>
      <c r="G1028" s="4" t="s">
        <v>44</v>
      </c>
      <c r="H1028" s="5" t="s">
        <v>16</v>
      </c>
      <c r="I1028" s="7">
        <v>2167.02</v>
      </c>
      <c r="J1028" s="7"/>
    </row>
    <row r="1029" spans="1:10" s="1" customFormat="1" ht="19.75" customHeight="1" x14ac:dyDescent="0.25">
      <c r="A1029" s="24"/>
      <c r="B1029" s="17" t="s">
        <v>443</v>
      </c>
      <c r="C1029" s="18" t="s">
        <v>63</v>
      </c>
      <c r="D1029" s="19" t="s">
        <v>64</v>
      </c>
      <c r="E1029" s="19" t="s">
        <v>396</v>
      </c>
      <c r="F1029" s="25"/>
      <c r="G1029" s="18" t="s">
        <v>44</v>
      </c>
      <c r="H1029" s="19" t="s">
        <v>16</v>
      </c>
      <c r="I1029" s="21">
        <v>325537.45</v>
      </c>
      <c r="J1029" s="21">
        <v>77078.320000000007</v>
      </c>
    </row>
    <row r="1030" spans="1:10" s="1" customFormat="1" ht="19.75" customHeight="1" x14ac:dyDescent="0.25">
      <c r="A1030" s="22"/>
      <c r="B1030" s="3" t="s">
        <v>443</v>
      </c>
      <c r="C1030" s="4" t="s">
        <v>65</v>
      </c>
      <c r="D1030" s="5" t="s">
        <v>66</v>
      </c>
      <c r="E1030" s="5" t="s">
        <v>396</v>
      </c>
      <c r="F1030" s="23"/>
      <c r="G1030" s="4" t="s">
        <v>44</v>
      </c>
      <c r="H1030" s="5" t="s">
        <v>16</v>
      </c>
      <c r="I1030" s="7">
        <v>109996.41</v>
      </c>
      <c r="J1030" s="7">
        <v>38712.730000000003</v>
      </c>
    </row>
    <row r="1031" spans="1:10" s="1" customFormat="1" ht="19.75" customHeight="1" x14ac:dyDescent="0.25">
      <c r="A1031" s="24"/>
      <c r="B1031" s="17" t="s">
        <v>443</v>
      </c>
      <c r="C1031" s="18" t="s">
        <v>67</v>
      </c>
      <c r="D1031" s="19" t="s">
        <v>68</v>
      </c>
      <c r="E1031" s="19" t="s">
        <v>396</v>
      </c>
      <c r="F1031" s="25"/>
      <c r="G1031" s="18" t="s">
        <v>44</v>
      </c>
      <c r="H1031" s="19" t="s">
        <v>16</v>
      </c>
      <c r="I1031" s="21">
        <v>8032.95</v>
      </c>
      <c r="J1031" s="21">
        <v>5373.29</v>
      </c>
    </row>
    <row r="1032" spans="1:10" s="1" customFormat="1" ht="19.75" customHeight="1" x14ac:dyDescent="0.25">
      <c r="A1032" s="22"/>
      <c r="B1032" s="3" t="s">
        <v>443</v>
      </c>
      <c r="C1032" s="4" t="s">
        <v>69</v>
      </c>
      <c r="D1032" s="5" t="s">
        <v>70</v>
      </c>
      <c r="E1032" s="5" t="s">
        <v>396</v>
      </c>
      <c r="F1032" s="23"/>
      <c r="G1032" s="4" t="s">
        <v>44</v>
      </c>
      <c r="H1032" s="5" t="s">
        <v>16</v>
      </c>
      <c r="I1032" s="7">
        <v>171.66</v>
      </c>
      <c r="J1032" s="7"/>
    </row>
    <row r="1033" spans="1:10" s="1" customFormat="1" ht="19.75" customHeight="1" x14ac:dyDescent="0.25">
      <c r="A1033" s="24"/>
      <c r="B1033" s="17" t="s">
        <v>443</v>
      </c>
      <c r="C1033" s="18" t="s">
        <v>450</v>
      </c>
      <c r="D1033" s="19" t="s">
        <v>451</v>
      </c>
      <c r="E1033" s="19" t="s">
        <v>396</v>
      </c>
      <c r="F1033" s="25"/>
      <c r="G1033" s="18" t="s">
        <v>44</v>
      </c>
      <c r="H1033" s="19" t="s">
        <v>16</v>
      </c>
      <c r="I1033" s="21">
        <v>291169.46999999997</v>
      </c>
      <c r="J1033" s="21">
        <v>113785.15</v>
      </c>
    </row>
    <row r="1034" spans="1:10" s="1" customFormat="1" ht="19.75" customHeight="1" x14ac:dyDescent="0.25">
      <c r="A1034" s="22"/>
      <c r="B1034" s="3" t="s">
        <v>443</v>
      </c>
      <c r="C1034" s="4" t="s">
        <v>168</v>
      </c>
      <c r="D1034" s="5" t="s">
        <v>169</v>
      </c>
      <c r="E1034" s="5" t="s">
        <v>396</v>
      </c>
      <c r="F1034" s="23"/>
      <c r="G1034" s="4" t="s">
        <v>44</v>
      </c>
      <c r="H1034" s="5" t="s">
        <v>16</v>
      </c>
      <c r="I1034" s="7">
        <v>12.1</v>
      </c>
      <c r="J1034" s="7"/>
    </row>
    <row r="1035" spans="1:10" s="1" customFormat="1" ht="19.75" customHeight="1" x14ac:dyDescent="0.25">
      <c r="A1035" s="24"/>
      <c r="B1035" s="17" t="s">
        <v>443</v>
      </c>
      <c r="C1035" s="18" t="s">
        <v>71</v>
      </c>
      <c r="D1035" s="19" t="s">
        <v>72</v>
      </c>
      <c r="E1035" s="19" t="s">
        <v>396</v>
      </c>
      <c r="F1035" s="25"/>
      <c r="G1035" s="18" t="s">
        <v>44</v>
      </c>
      <c r="H1035" s="19" t="s">
        <v>16</v>
      </c>
      <c r="I1035" s="21">
        <v>101410.71</v>
      </c>
      <c r="J1035" s="21">
        <v>36208.81</v>
      </c>
    </row>
    <row r="1036" spans="1:10" s="1" customFormat="1" ht="19.75" customHeight="1" x14ac:dyDescent="0.25">
      <c r="A1036" s="22"/>
      <c r="B1036" s="3" t="s">
        <v>443</v>
      </c>
      <c r="C1036" s="4" t="s">
        <v>73</v>
      </c>
      <c r="D1036" s="5" t="s">
        <v>74</v>
      </c>
      <c r="E1036" s="5" t="s">
        <v>396</v>
      </c>
      <c r="F1036" s="23"/>
      <c r="G1036" s="4" t="s">
        <v>44</v>
      </c>
      <c r="H1036" s="5" t="s">
        <v>16</v>
      </c>
      <c r="I1036" s="7">
        <v>2170</v>
      </c>
      <c r="J1036" s="7"/>
    </row>
    <row r="1037" spans="1:10" s="1" customFormat="1" ht="19.75" customHeight="1" x14ac:dyDescent="0.25">
      <c r="A1037" s="24"/>
      <c r="B1037" s="17" t="s">
        <v>443</v>
      </c>
      <c r="C1037" s="18" t="s">
        <v>170</v>
      </c>
      <c r="D1037" s="19" t="s">
        <v>171</v>
      </c>
      <c r="E1037" s="19" t="s">
        <v>396</v>
      </c>
      <c r="F1037" s="25"/>
      <c r="G1037" s="18" t="s">
        <v>44</v>
      </c>
      <c r="H1037" s="19" t="s">
        <v>16</v>
      </c>
      <c r="I1037" s="21">
        <v>282</v>
      </c>
      <c r="J1037" s="21"/>
    </row>
    <row r="1038" spans="1:10" s="1" customFormat="1" ht="19.75" customHeight="1" x14ac:dyDescent="0.25">
      <c r="A1038" s="22"/>
      <c r="B1038" s="3" t="s">
        <v>443</v>
      </c>
      <c r="C1038" s="4" t="s">
        <v>475</v>
      </c>
      <c r="D1038" s="5" t="s">
        <v>476</v>
      </c>
      <c r="E1038" s="5" t="s">
        <v>396</v>
      </c>
      <c r="F1038" s="23"/>
      <c r="G1038" s="4" t="s">
        <v>44</v>
      </c>
      <c r="H1038" s="5" t="s">
        <v>16</v>
      </c>
      <c r="I1038" s="7">
        <v>1200</v>
      </c>
      <c r="J1038" s="7"/>
    </row>
    <row r="1039" spans="1:10" s="1" customFormat="1" ht="19.75" customHeight="1" x14ac:dyDescent="0.25">
      <c r="A1039" s="24"/>
      <c r="B1039" s="17" t="s">
        <v>443</v>
      </c>
      <c r="C1039" s="18" t="s">
        <v>75</v>
      </c>
      <c r="D1039" s="19" t="s">
        <v>76</v>
      </c>
      <c r="E1039" s="19" t="s">
        <v>396</v>
      </c>
      <c r="F1039" s="25"/>
      <c r="G1039" s="18" t="s">
        <v>44</v>
      </c>
      <c r="H1039" s="19" t="s">
        <v>16</v>
      </c>
      <c r="I1039" s="21">
        <v>559259.56000000006</v>
      </c>
      <c r="J1039" s="21">
        <v>36689.6499999999</v>
      </c>
    </row>
    <row r="1040" spans="1:10" s="1" customFormat="1" ht="19.75" customHeight="1" x14ac:dyDescent="0.25">
      <c r="A1040" s="22"/>
      <c r="B1040" s="3" t="s">
        <v>443</v>
      </c>
      <c r="C1040" s="4" t="s">
        <v>176</v>
      </c>
      <c r="D1040" s="5" t="s">
        <v>177</v>
      </c>
      <c r="E1040" s="5" t="s">
        <v>396</v>
      </c>
      <c r="F1040" s="23"/>
      <c r="G1040" s="4" t="s">
        <v>44</v>
      </c>
      <c r="H1040" s="5" t="s">
        <v>16</v>
      </c>
      <c r="I1040" s="7">
        <v>2139.4499999999998</v>
      </c>
      <c r="J1040" s="7"/>
    </row>
    <row r="1041" spans="1:10" s="1" customFormat="1" ht="19.75" customHeight="1" x14ac:dyDescent="0.25">
      <c r="A1041" s="24"/>
      <c r="B1041" s="17" t="s">
        <v>443</v>
      </c>
      <c r="C1041" s="18" t="s">
        <v>77</v>
      </c>
      <c r="D1041" s="19" t="s">
        <v>78</v>
      </c>
      <c r="E1041" s="19" t="s">
        <v>396</v>
      </c>
      <c r="F1041" s="25"/>
      <c r="G1041" s="18" t="s">
        <v>44</v>
      </c>
      <c r="H1041" s="19" t="s">
        <v>16</v>
      </c>
      <c r="I1041" s="21">
        <v>81484.539999999994</v>
      </c>
      <c r="J1041" s="21"/>
    </row>
    <row r="1042" spans="1:10" s="1" customFormat="1" ht="19.75" customHeight="1" x14ac:dyDescent="0.25">
      <c r="A1042" s="22"/>
      <c r="B1042" s="3" t="s">
        <v>443</v>
      </c>
      <c r="C1042" s="4" t="s">
        <v>452</v>
      </c>
      <c r="D1042" s="5" t="s">
        <v>453</v>
      </c>
      <c r="E1042" s="5" t="s">
        <v>396</v>
      </c>
      <c r="F1042" s="23"/>
      <c r="G1042" s="4" t="s">
        <v>44</v>
      </c>
      <c r="H1042" s="5" t="s">
        <v>16</v>
      </c>
      <c r="I1042" s="7">
        <v>32549.4</v>
      </c>
      <c r="J1042" s="7">
        <v>28139.4</v>
      </c>
    </row>
    <row r="1043" spans="1:10" s="1" customFormat="1" ht="19.75" customHeight="1" x14ac:dyDescent="0.25">
      <c r="A1043" s="24"/>
      <c r="B1043" s="17" t="s">
        <v>443</v>
      </c>
      <c r="C1043" s="18" t="s">
        <v>330</v>
      </c>
      <c r="D1043" s="19" t="s">
        <v>331</v>
      </c>
      <c r="E1043" s="19" t="s">
        <v>396</v>
      </c>
      <c r="F1043" s="25"/>
      <c r="G1043" s="18" t="s">
        <v>44</v>
      </c>
      <c r="H1043" s="19" t="s">
        <v>16</v>
      </c>
      <c r="I1043" s="21">
        <v>15576.5</v>
      </c>
      <c r="J1043" s="21"/>
    </row>
    <row r="1044" spans="1:10" s="1" customFormat="1" ht="19.75" customHeight="1" x14ac:dyDescent="0.25">
      <c r="A1044" s="22"/>
      <c r="B1044" s="3" t="s">
        <v>443</v>
      </c>
      <c r="C1044" s="4" t="s">
        <v>180</v>
      </c>
      <c r="D1044" s="5" t="s">
        <v>181</v>
      </c>
      <c r="E1044" s="5" t="s">
        <v>396</v>
      </c>
      <c r="F1044" s="23"/>
      <c r="G1044" s="4" t="s">
        <v>44</v>
      </c>
      <c r="H1044" s="5" t="s">
        <v>16</v>
      </c>
      <c r="I1044" s="7">
        <v>608.25</v>
      </c>
      <c r="J1044" s="7">
        <v>608.25</v>
      </c>
    </row>
    <row r="1045" spans="1:10" s="1" customFormat="1" ht="19.75" customHeight="1" x14ac:dyDescent="0.25">
      <c r="A1045" s="24"/>
      <c r="B1045" s="17" t="s">
        <v>443</v>
      </c>
      <c r="C1045" s="18" t="s">
        <v>182</v>
      </c>
      <c r="D1045" s="19" t="s">
        <v>183</v>
      </c>
      <c r="E1045" s="19" t="s">
        <v>396</v>
      </c>
      <c r="F1045" s="25"/>
      <c r="G1045" s="18" t="s">
        <v>44</v>
      </c>
      <c r="H1045" s="19" t="s">
        <v>16</v>
      </c>
      <c r="I1045" s="21">
        <v>12.5</v>
      </c>
      <c r="J1045" s="21"/>
    </row>
    <row r="1046" spans="1:10" s="1" customFormat="1" ht="19.75" customHeight="1" x14ac:dyDescent="0.25">
      <c r="A1046" s="22"/>
      <c r="B1046" s="3" t="s">
        <v>443</v>
      </c>
      <c r="C1046" s="4" t="s">
        <v>274</v>
      </c>
      <c r="D1046" s="5" t="s">
        <v>275</v>
      </c>
      <c r="E1046" s="5" t="s">
        <v>396</v>
      </c>
      <c r="F1046" s="23"/>
      <c r="G1046" s="4" t="s">
        <v>44</v>
      </c>
      <c r="H1046" s="5" t="s">
        <v>16</v>
      </c>
      <c r="I1046" s="7">
        <v>41453.370000000003</v>
      </c>
      <c r="J1046" s="7">
        <v>18837.5</v>
      </c>
    </row>
    <row r="1047" spans="1:10" s="1" customFormat="1" ht="19.75" customHeight="1" x14ac:dyDescent="0.25">
      <c r="A1047" s="24"/>
      <c r="B1047" s="17" t="s">
        <v>443</v>
      </c>
      <c r="C1047" s="18" t="s">
        <v>278</v>
      </c>
      <c r="D1047" s="19" t="s">
        <v>279</v>
      </c>
      <c r="E1047" s="19" t="s">
        <v>396</v>
      </c>
      <c r="F1047" s="25"/>
      <c r="G1047" s="18" t="s">
        <v>44</v>
      </c>
      <c r="H1047" s="19" t="s">
        <v>16</v>
      </c>
      <c r="I1047" s="21">
        <v>31085</v>
      </c>
      <c r="J1047" s="21"/>
    </row>
    <row r="1048" spans="1:10" s="1" customFormat="1" ht="19.75" customHeight="1" x14ac:dyDescent="0.25">
      <c r="A1048" s="22"/>
      <c r="B1048" s="3" t="s">
        <v>443</v>
      </c>
      <c r="C1048" s="4" t="s">
        <v>368</v>
      </c>
      <c r="D1048" s="5" t="s">
        <v>369</v>
      </c>
      <c r="E1048" s="5" t="s">
        <v>396</v>
      </c>
      <c r="F1048" s="23"/>
      <c r="G1048" s="4" t="s">
        <v>44</v>
      </c>
      <c r="H1048" s="5" t="s">
        <v>16</v>
      </c>
      <c r="I1048" s="7">
        <v>6412</v>
      </c>
      <c r="J1048" s="7"/>
    </row>
    <row r="1049" spans="1:10" s="1" customFormat="1" ht="19.75" customHeight="1" x14ac:dyDescent="0.25">
      <c r="A1049" s="24"/>
      <c r="B1049" s="17" t="s">
        <v>443</v>
      </c>
      <c r="C1049" s="18" t="s">
        <v>280</v>
      </c>
      <c r="D1049" s="19" t="s">
        <v>281</v>
      </c>
      <c r="E1049" s="19" t="s">
        <v>396</v>
      </c>
      <c r="F1049" s="25"/>
      <c r="G1049" s="18" t="s">
        <v>44</v>
      </c>
      <c r="H1049" s="19" t="s">
        <v>16</v>
      </c>
      <c r="I1049" s="21">
        <v>6570</v>
      </c>
      <c r="J1049" s="21">
        <v>0</v>
      </c>
    </row>
    <row r="1050" spans="1:10" s="1" customFormat="1" ht="19.75" customHeight="1" x14ac:dyDescent="0.25">
      <c r="A1050" s="22"/>
      <c r="B1050" s="3" t="s">
        <v>443</v>
      </c>
      <c r="C1050" s="4" t="s">
        <v>288</v>
      </c>
      <c r="D1050" s="5" t="s">
        <v>289</v>
      </c>
      <c r="E1050" s="5" t="s">
        <v>396</v>
      </c>
      <c r="F1050" s="23"/>
      <c r="G1050" s="4" t="s">
        <v>44</v>
      </c>
      <c r="H1050" s="5" t="s">
        <v>16</v>
      </c>
      <c r="I1050" s="7">
        <v>5275</v>
      </c>
      <c r="J1050" s="7"/>
    </row>
    <row r="1051" spans="1:10" s="1" customFormat="1" ht="19.75" customHeight="1" x14ac:dyDescent="0.25">
      <c r="A1051" s="24"/>
      <c r="B1051" s="17" t="s">
        <v>443</v>
      </c>
      <c r="C1051" s="18" t="s">
        <v>589</v>
      </c>
      <c r="D1051" s="19" t="s">
        <v>590</v>
      </c>
      <c r="E1051" s="19" t="s">
        <v>396</v>
      </c>
      <c r="F1051" s="25"/>
      <c r="G1051" s="18" t="s">
        <v>44</v>
      </c>
      <c r="H1051" s="19" t="s">
        <v>16</v>
      </c>
      <c r="I1051" s="21">
        <v>3625</v>
      </c>
      <c r="J1051" s="21"/>
    </row>
    <row r="1052" spans="1:10" s="1" customFormat="1" ht="19.75" customHeight="1" x14ac:dyDescent="0.25">
      <c r="A1052" s="22"/>
      <c r="B1052" s="3" t="s">
        <v>443</v>
      </c>
      <c r="C1052" s="4" t="s">
        <v>294</v>
      </c>
      <c r="D1052" s="5" t="s">
        <v>295</v>
      </c>
      <c r="E1052" s="5" t="s">
        <v>396</v>
      </c>
      <c r="F1052" s="23"/>
      <c r="G1052" s="4" t="s">
        <v>44</v>
      </c>
      <c r="H1052" s="5" t="s">
        <v>16</v>
      </c>
      <c r="I1052" s="7">
        <v>5800</v>
      </c>
      <c r="J1052" s="7"/>
    </row>
    <row r="1053" spans="1:10" s="1" customFormat="1" ht="19.75" customHeight="1" x14ac:dyDescent="0.25">
      <c r="A1053" s="24"/>
      <c r="B1053" s="17" t="s">
        <v>443</v>
      </c>
      <c r="C1053" s="18" t="s">
        <v>378</v>
      </c>
      <c r="D1053" s="19" t="s">
        <v>379</v>
      </c>
      <c r="E1053" s="19" t="s">
        <v>396</v>
      </c>
      <c r="F1053" s="25"/>
      <c r="G1053" s="18" t="s">
        <v>44</v>
      </c>
      <c r="H1053" s="19" t="s">
        <v>16</v>
      </c>
      <c r="I1053" s="21">
        <v>9299.86</v>
      </c>
      <c r="J1053" s="21">
        <v>9299.86</v>
      </c>
    </row>
    <row r="1054" spans="1:10" s="1" customFormat="1" ht="19.75" customHeight="1" x14ac:dyDescent="0.25">
      <c r="A1054" s="22"/>
      <c r="B1054" s="3" t="s">
        <v>443</v>
      </c>
      <c r="C1054" s="4" t="s">
        <v>334</v>
      </c>
      <c r="D1054" s="5" t="s">
        <v>335</v>
      </c>
      <c r="E1054" s="5" t="s">
        <v>396</v>
      </c>
      <c r="F1054" s="23"/>
      <c r="G1054" s="4" t="s">
        <v>44</v>
      </c>
      <c r="H1054" s="5" t="s">
        <v>16</v>
      </c>
      <c r="I1054" s="7">
        <v>300</v>
      </c>
      <c r="J1054" s="7"/>
    </row>
    <row r="1055" spans="1:10" s="1" customFormat="1" ht="19.75" customHeight="1" x14ac:dyDescent="0.25">
      <c r="A1055" s="24"/>
      <c r="B1055" s="17" t="s">
        <v>443</v>
      </c>
      <c r="C1055" s="18" t="s">
        <v>338</v>
      </c>
      <c r="D1055" s="19" t="s">
        <v>339</v>
      </c>
      <c r="E1055" s="19" t="s">
        <v>396</v>
      </c>
      <c r="F1055" s="25"/>
      <c r="G1055" s="18" t="s">
        <v>44</v>
      </c>
      <c r="H1055" s="19" t="s">
        <v>16</v>
      </c>
      <c r="I1055" s="21">
        <v>997028.67</v>
      </c>
      <c r="J1055" s="21">
        <v>230470.02</v>
      </c>
    </row>
    <row r="1056" spans="1:10" s="1" customFormat="1" ht="19.75" customHeight="1" x14ac:dyDescent="0.25">
      <c r="A1056" s="22"/>
      <c r="B1056" s="3" t="s">
        <v>443</v>
      </c>
      <c r="C1056" s="4" t="s">
        <v>87</v>
      </c>
      <c r="D1056" s="5" t="s">
        <v>88</v>
      </c>
      <c r="E1056" s="5" t="s">
        <v>396</v>
      </c>
      <c r="F1056" s="23"/>
      <c r="G1056" s="4" t="s">
        <v>44</v>
      </c>
      <c r="H1056" s="5" t="s">
        <v>16</v>
      </c>
      <c r="I1056" s="7">
        <v>2180832.19</v>
      </c>
      <c r="J1056" s="7">
        <v>280289.57</v>
      </c>
    </row>
    <row r="1057" spans="1:10" s="1" customFormat="1" ht="19.75" customHeight="1" x14ac:dyDescent="0.25">
      <c r="A1057" s="24"/>
      <c r="B1057" s="17" t="s">
        <v>443</v>
      </c>
      <c r="C1057" s="18" t="s">
        <v>454</v>
      </c>
      <c r="D1057" s="19" t="s">
        <v>455</v>
      </c>
      <c r="E1057" s="19" t="s">
        <v>396</v>
      </c>
      <c r="F1057" s="25"/>
      <c r="G1057" s="18" t="s">
        <v>44</v>
      </c>
      <c r="H1057" s="19" t="s">
        <v>16</v>
      </c>
      <c r="I1057" s="21">
        <v>219.99</v>
      </c>
      <c r="J1057" s="21"/>
    </row>
    <row r="1058" spans="1:10" s="1" customFormat="1" ht="19.75" customHeight="1" x14ac:dyDescent="0.25">
      <c r="A1058" s="22"/>
      <c r="B1058" s="3" t="s">
        <v>443</v>
      </c>
      <c r="C1058" s="4" t="s">
        <v>340</v>
      </c>
      <c r="D1058" s="5" t="s">
        <v>341</v>
      </c>
      <c r="E1058" s="5" t="s">
        <v>396</v>
      </c>
      <c r="F1058" s="23"/>
      <c r="G1058" s="4" t="s">
        <v>44</v>
      </c>
      <c r="H1058" s="5" t="s">
        <v>16</v>
      </c>
      <c r="I1058" s="7">
        <v>14542</v>
      </c>
      <c r="J1058" s="7"/>
    </row>
    <row r="1059" spans="1:10" s="1" customFormat="1" ht="19.75" customHeight="1" x14ac:dyDescent="0.25">
      <c r="A1059" s="24"/>
      <c r="B1059" s="17" t="s">
        <v>443</v>
      </c>
      <c r="C1059" s="18" t="s">
        <v>198</v>
      </c>
      <c r="D1059" s="19" t="s">
        <v>199</v>
      </c>
      <c r="E1059" s="19" t="s">
        <v>396</v>
      </c>
      <c r="F1059" s="25"/>
      <c r="G1059" s="18" t="s">
        <v>44</v>
      </c>
      <c r="H1059" s="19" t="s">
        <v>16</v>
      </c>
      <c r="I1059" s="21">
        <v>1175</v>
      </c>
      <c r="J1059" s="21">
        <v>1175</v>
      </c>
    </row>
    <row r="1060" spans="1:10" s="1" customFormat="1" ht="19.75" customHeight="1" x14ac:dyDescent="0.25">
      <c r="A1060" s="22"/>
      <c r="B1060" s="3" t="s">
        <v>443</v>
      </c>
      <c r="C1060" s="4" t="s">
        <v>1076</v>
      </c>
      <c r="D1060" s="5" t="s">
        <v>1077</v>
      </c>
      <c r="E1060" s="5" t="s">
        <v>396</v>
      </c>
      <c r="F1060" s="23"/>
      <c r="G1060" s="4" t="s">
        <v>44</v>
      </c>
      <c r="H1060" s="5" t="s">
        <v>16</v>
      </c>
      <c r="I1060" s="7">
        <v>4459</v>
      </c>
      <c r="J1060" s="7">
        <v>0</v>
      </c>
    </row>
    <row r="1061" spans="1:10" s="1" customFormat="1" ht="19.75" customHeight="1" x14ac:dyDescent="0.25">
      <c r="A1061" s="24"/>
      <c r="B1061" s="17" t="s">
        <v>443</v>
      </c>
      <c r="C1061" s="18" t="s">
        <v>89</v>
      </c>
      <c r="D1061" s="19" t="s">
        <v>90</v>
      </c>
      <c r="E1061" s="19" t="s">
        <v>396</v>
      </c>
      <c r="F1061" s="25"/>
      <c r="G1061" s="18" t="s">
        <v>44</v>
      </c>
      <c r="H1061" s="19" t="s">
        <v>16</v>
      </c>
      <c r="I1061" s="21">
        <v>791065.91</v>
      </c>
      <c r="J1061" s="21">
        <v>133556.54999999999</v>
      </c>
    </row>
    <row r="1062" spans="1:10" s="1" customFormat="1" ht="19.75" customHeight="1" x14ac:dyDescent="0.25">
      <c r="A1062" s="22"/>
      <c r="B1062" s="3" t="s">
        <v>443</v>
      </c>
      <c r="C1062" s="4" t="s">
        <v>304</v>
      </c>
      <c r="D1062" s="5" t="s">
        <v>305</v>
      </c>
      <c r="E1062" s="5" t="s">
        <v>396</v>
      </c>
      <c r="F1062" s="23"/>
      <c r="G1062" s="4" t="s">
        <v>44</v>
      </c>
      <c r="H1062" s="5" t="s">
        <v>16</v>
      </c>
      <c r="I1062" s="7">
        <v>64021.99</v>
      </c>
      <c r="J1062" s="7"/>
    </row>
    <row r="1063" spans="1:10" s="1" customFormat="1" ht="19.75" customHeight="1" x14ac:dyDescent="0.25">
      <c r="A1063" s="24"/>
      <c r="B1063" s="17" t="s">
        <v>443</v>
      </c>
      <c r="C1063" s="18" t="s">
        <v>477</v>
      </c>
      <c r="D1063" s="19" t="s">
        <v>478</v>
      </c>
      <c r="E1063" s="19" t="s">
        <v>396</v>
      </c>
      <c r="F1063" s="25"/>
      <c r="G1063" s="18" t="s">
        <v>44</v>
      </c>
      <c r="H1063" s="19" t="s">
        <v>16</v>
      </c>
      <c r="I1063" s="21">
        <v>5591.3</v>
      </c>
      <c r="J1063" s="21"/>
    </row>
    <row r="1064" spans="1:10" s="1" customFormat="1" ht="19.75" customHeight="1" x14ac:dyDescent="0.25">
      <c r="A1064" s="8"/>
      <c r="B1064" s="8"/>
      <c r="C1064" s="9"/>
      <c r="D1064" s="9"/>
      <c r="E1064" s="10" t="s">
        <v>396</v>
      </c>
      <c r="F1064" s="10" t="s">
        <v>474</v>
      </c>
      <c r="G1064" s="11" t="s">
        <v>44</v>
      </c>
      <c r="H1064" s="10" t="s">
        <v>16</v>
      </c>
      <c r="I1064" s="12">
        <v>6060199.5099999998</v>
      </c>
      <c r="J1064" s="12">
        <v>1083114.7</v>
      </c>
    </row>
    <row r="1065" spans="1:10" s="1" customFormat="1" ht="19.75" customHeight="1" x14ac:dyDescent="0.25">
      <c r="A1065" s="13" t="s">
        <v>442</v>
      </c>
      <c r="B1065" s="14"/>
      <c r="C1065" s="9"/>
      <c r="D1065" s="9"/>
      <c r="E1065" s="9"/>
      <c r="F1065" s="9"/>
      <c r="G1065" s="9"/>
      <c r="H1065" s="10" t="s">
        <v>479</v>
      </c>
      <c r="I1065" s="12">
        <v>953873158.82000005</v>
      </c>
      <c r="J1065" s="12">
        <v>72896832.159999996</v>
      </c>
    </row>
    <row r="1066" spans="1:10" s="1" customFormat="1" ht="11.15" customHeight="1" x14ac:dyDescent="0.25">
      <c r="A1066" s="15"/>
      <c r="B1066" s="16"/>
      <c r="C1066" s="15"/>
      <c r="D1066" s="16"/>
      <c r="E1066" s="15"/>
      <c r="F1066" s="15"/>
      <c r="G1066" s="15"/>
      <c r="H1066" s="15"/>
      <c r="I1066" s="15"/>
      <c r="J1066" s="15"/>
    </row>
    <row r="1067" spans="1:10" s="1" customFormat="1" ht="19.75" customHeight="1" x14ac:dyDescent="0.25">
      <c r="A1067" s="3" t="s">
        <v>480</v>
      </c>
      <c r="B1067" s="3" t="s">
        <v>481</v>
      </c>
      <c r="C1067" s="4" t="s">
        <v>61</v>
      </c>
      <c r="D1067" s="5" t="s">
        <v>62</v>
      </c>
      <c r="E1067" s="5" t="s">
        <v>482</v>
      </c>
      <c r="F1067" s="6" t="s">
        <v>483</v>
      </c>
      <c r="G1067" s="4" t="s">
        <v>44</v>
      </c>
      <c r="H1067" s="5" t="s">
        <v>16</v>
      </c>
      <c r="I1067" s="7">
        <v>915</v>
      </c>
      <c r="J1067" s="7"/>
    </row>
    <row r="1068" spans="1:10" s="1" customFormat="1" ht="19.75" customHeight="1" x14ac:dyDescent="0.25">
      <c r="A1068" s="8"/>
      <c r="B1068" s="8"/>
      <c r="C1068" s="9"/>
      <c r="D1068" s="9"/>
      <c r="E1068" s="10" t="s">
        <v>482</v>
      </c>
      <c r="F1068" s="10" t="s">
        <v>483</v>
      </c>
      <c r="G1068" s="11" t="s">
        <v>44</v>
      </c>
      <c r="H1068" s="10" t="s">
        <v>16</v>
      </c>
      <c r="I1068" s="12">
        <v>915</v>
      </c>
      <c r="J1068" s="12"/>
    </row>
    <row r="1069" spans="1:10" s="1" customFormat="1" ht="19.75" customHeight="1" x14ac:dyDescent="0.25">
      <c r="A1069" s="24"/>
      <c r="B1069" s="17" t="s">
        <v>481</v>
      </c>
      <c r="C1069" s="18" t="s">
        <v>217</v>
      </c>
      <c r="D1069" s="19" t="s">
        <v>218</v>
      </c>
      <c r="E1069" s="19" t="s">
        <v>484</v>
      </c>
      <c r="F1069" s="20" t="s">
        <v>485</v>
      </c>
      <c r="G1069" s="18" t="s">
        <v>15</v>
      </c>
      <c r="H1069" s="19" t="s">
        <v>486</v>
      </c>
      <c r="I1069" s="21">
        <v>403692</v>
      </c>
      <c r="J1069" s="21"/>
    </row>
    <row r="1070" spans="1:10" s="1" customFormat="1" ht="19.75" customHeight="1" x14ac:dyDescent="0.25">
      <c r="A1070" s="8"/>
      <c r="B1070" s="8"/>
      <c r="C1070" s="9"/>
      <c r="D1070" s="9"/>
      <c r="E1070" s="10" t="s">
        <v>484</v>
      </c>
      <c r="F1070" s="10" t="s">
        <v>485</v>
      </c>
      <c r="G1070" s="11" t="s">
        <v>15</v>
      </c>
      <c r="H1070" s="10" t="s">
        <v>486</v>
      </c>
      <c r="I1070" s="12">
        <v>403692</v>
      </c>
      <c r="J1070" s="12"/>
    </row>
    <row r="1071" spans="1:10" s="1" customFormat="1" ht="19.75" customHeight="1" x14ac:dyDescent="0.25">
      <c r="A1071" s="22"/>
      <c r="B1071" s="3" t="s">
        <v>481</v>
      </c>
      <c r="C1071" s="4" t="s">
        <v>180</v>
      </c>
      <c r="D1071" s="5" t="s">
        <v>181</v>
      </c>
      <c r="E1071" s="5" t="s">
        <v>13</v>
      </c>
      <c r="F1071" s="6" t="s">
        <v>13</v>
      </c>
      <c r="G1071" s="4" t="s">
        <v>15</v>
      </c>
      <c r="H1071" s="5" t="s">
        <v>16</v>
      </c>
      <c r="I1071" s="7">
        <v>231681.36</v>
      </c>
      <c r="J1071" s="7"/>
    </row>
    <row r="1072" spans="1:10" s="1" customFormat="1" ht="19.75" customHeight="1" x14ac:dyDescent="0.25">
      <c r="A1072" s="24"/>
      <c r="B1072" s="17" t="s">
        <v>481</v>
      </c>
      <c r="C1072" s="18" t="s">
        <v>217</v>
      </c>
      <c r="D1072" s="19" t="s">
        <v>218</v>
      </c>
      <c r="E1072" s="19" t="s">
        <v>13</v>
      </c>
      <c r="F1072" s="25"/>
      <c r="G1072" s="18" t="s">
        <v>15</v>
      </c>
      <c r="H1072" s="19" t="s">
        <v>43</v>
      </c>
      <c r="I1072" s="21">
        <v>0</v>
      </c>
      <c r="J1072" s="21"/>
    </row>
    <row r="1073" spans="1:10" s="1" customFormat="1" ht="19.75" customHeight="1" x14ac:dyDescent="0.25">
      <c r="A1073" s="22"/>
      <c r="B1073" s="3" t="s">
        <v>481</v>
      </c>
      <c r="C1073" s="4" t="s">
        <v>217</v>
      </c>
      <c r="D1073" s="5" t="s">
        <v>218</v>
      </c>
      <c r="E1073" s="5" t="s">
        <v>13</v>
      </c>
      <c r="F1073" s="23"/>
      <c r="G1073" s="4" t="s">
        <v>15</v>
      </c>
      <c r="H1073" s="5" t="s">
        <v>16</v>
      </c>
      <c r="I1073" s="7">
        <v>-231681.36</v>
      </c>
      <c r="J1073" s="7"/>
    </row>
    <row r="1074" spans="1:10" s="1" customFormat="1" ht="19.75" customHeight="1" x14ac:dyDescent="0.25">
      <c r="A1074" s="8"/>
      <c r="B1074" s="8"/>
      <c r="C1074" s="9"/>
      <c r="D1074" s="9"/>
      <c r="E1074" s="10" t="s">
        <v>13</v>
      </c>
      <c r="F1074" s="10" t="s">
        <v>13</v>
      </c>
      <c r="G1074" s="11" t="s">
        <v>15</v>
      </c>
      <c r="H1074" s="10" t="s">
        <v>45</v>
      </c>
      <c r="I1074" s="12">
        <v>0</v>
      </c>
      <c r="J1074" s="12"/>
    </row>
    <row r="1075" spans="1:10" s="1" customFormat="1" ht="19.75" customHeight="1" x14ac:dyDescent="0.25">
      <c r="A1075" s="13" t="s">
        <v>480</v>
      </c>
      <c r="B1075" s="14"/>
      <c r="C1075" s="9"/>
      <c r="D1075" s="9"/>
      <c r="E1075" s="9"/>
      <c r="F1075" s="9"/>
      <c r="G1075" s="9"/>
      <c r="H1075" s="10" t="s">
        <v>487</v>
      </c>
      <c r="I1075" s="12">
        <v>404607</v>
      </c>
      <c r="J1075" s="12"/>
    </row>
    <row r="1076" spans="1:10" s="1" customFormat="1" ht="11.15" customHeight="1" x14ac:dyDescent="0.25">
      <c r="A1076" s="15"/>
      <c r="B1076" s="16"/>
      <c r="C1076" s="15"/>
      <c r="D1076" s="16"/>
      <c r="E1076" s="15"/>
      <c r="F1076" s="15"/>
      <c r="G1076" s="15"/>
      <c r="H1076" s="15"/>
      <c r="I1076" s="15"/>
      <c r="J1076" s="15"/>
    </row>
    <row r="1077" spans="1:10" s="1" customFormat="1" ht="19.75" customHeight="1" x14ac:dyDescent="0.25">
      <c r="A1077" s="17" t="s">
        <v>488</v>
      </c>
      <c r="B1077" s="17" t="s">
        <v>489</v>
      </c>
      <c r="C1077" s="18" t="s">
        <v>11</v>
      </c>
      <c r="D1077" s="19" t="s">
        <v>12</v>
      </c>
      <c r="E1077" s="19" t="s">
        <v>13</v>
      </c>
      <c r="F1077" s="20" t="s">
        <v>13</v>
      </c>
      <c r="G1077" s="18" t="s">
        <v>228</v>
      </c>
      <c r="H1077" s="19" t="s">
        <v>16</v>
      </c>
      <c r="I1077" s="21">
        <v>18355.439999999999</v>
      </c>
      <c r="J1077" s="21"/>
    </row>
    <row r="1078" spans="1:10" s="1" customFormat="1" ht="19.75" customHeight="1" x14ac:dyDescent="0.25">
      <c r="A1078" s="8"/>
      <c r="B1078" s="8"/>
      <c r="C1078" s="9"/>
      <c r="D1078" s="9"/>
      <c r="E1078" s="10" t="s">
        <v>13</v>
      </c>
      <c r="F1078" s="10" t="s">
        <v>13</v>
      </c>
      <c r="G1078" s="11" t="s">
        <v>228</v>
      </c>
      <c r="H1078" s="10" t="s">
        <v>16</v>
      </c>
      <c r="I1078" s="12">
        <v>18355.439999999999</v>
      </c>
      <c r="J1078" s="12"/>
    </row>
    <row r="1079" spans="1:10" s="1" customFormat="1" ht="19.75" customHeight="1" x14ac:dyDescent="0.25">
      <c r="A1079" s="13" t="s">
        <v>488</v>
      </c>
      <c r="B1079" s="14"/>
      <c r="C1079" s="9"/>
      <c r="D1079" s="9"/>
      <c r="E1079" s="9"/>
      <c r="F1079" s="9"/>
      <c r="G1079" s="9"/>
      <c r="H1079" s="10" t="s">
        <v>490</v>
      </c>
      <c r="I1079" s="12">
        <v>18355.439999999999</v>
      </c>
      <c r="J1079" s="12"/>
    </row>
    <row r="1080" spans="1:10" s="1" customFormat="1" ht="11.15" customHeight="1" x14ac:dyDescent="0.25">
      <c r="A1080" s="15"/>
      <c r="B1080" s="16"/>
      <c r="C1080" s="15"/>
      <c r="D1080" s="16"/>
      <c r="E1080" s="15"/>
      <c r="F1080" s="15"/>
      <c r="G1080" s="15"/>
      <c r="H1080" s="15"/>
      <c r="I1080" s="15"/>
      <c r="J1080" s="15"/>
    </row>
    <row r="1081" spans="1:10" s="1" customFormat="1" ht="19.75" customHeight="1" x14ac:dyDescent="0.25">
      <c r="A1081" s="3" t="s">
        <v>491</v>
      </c>
      <c r="B1081" s="3" t="s">
        <v>492</v>
      </c>
      <c r="C1081" s="4" t="s">
        <v>493</v>
      </c>
      <c r="D1081" s="5" t="s">
        <v>494</v>
      </c>
      <c r="E1081" s="5" t="s">
        <v>495</v>
      </c>
      <c r="F1081" s="6" t="s">
        <v>496</v>
      </c>
      <c r="G1081" s="4" t="s">
        <v>228</v>
      </c>
      <c r="H1081" s="5" t="s">
        <v>16</v>
      </c>
      <c r="I1081" s="7">
        <v>72000</v>
      </c>
      <c r="J1081" s="7"/>
    </row>
    <row r="1082" spans="1:10" s="1" customFormat="1" ht="19.75" customHeight="1" x14ac:dyDescent="0.25">
      <c r="A1082" s="8"/>
      <c r="B1082" s="8"/>
      <c r="C1082" s="9"/>
      <c r="D1082" s="9"/>
      <c r="E1082" s="10" t="s">
        <v>495</v>
      </c>
      <c r="F1082" s="10" t="s">
        <v>496</v>
      </c>
      <c r="G1082" s="11" t="s">
        <v>228</v>
      </c>
      <c r="H1082" s="10" t="s">
        <v>16</v>
      </c>
      <c r="I1082" s="12">
        <v>72000</v>
      </c>
      <c r="J1082" s="12"/>
    </row>
    <row r="1083" spans="1:10" s="1" customFormat="1" ht="19.75" customHeight="1" x14ac:dyDescent="0.25">
      <c r="A1083" s="24"/>
      <c r="B1083" s="17" t="s">
        <v>492</v>
      </c>
      <c r="C1083" s="18" t="s">
        <v>11</v>
      </c>
      <c r="D1083" s="19" t="s">
        <v>12</v>
      </c>
      <c r="E1083" s="19" t="s">
        <v>13</v>
      </c>
      <c r="F1083" s="20" t="s">
        <v>13</v>
      </c>
      <c r="G1083" s="18" t="s">
        <v>228</v>
      </c>
      <c r="H1083" s="19" t="s">
        <v>16</v>
      </c>
      <c r="I1083" s="21">
        <v>622.5</v>
      </c>
      <c r="J1083" s="21"/>
    </row>
    <row r="1084" spans="1:10" s="1" customFormat="1" ht="19.75" customHeight="1" x14ac:dyDescent="0.25">
      <c r="A1084" s="22"/>
      <c r="B1084" s="3" t="s">
        <v>492</v>
      </c>
      <c r="C1084" s="4" t="s">
        <v>493</v>
      </c>
      <c r="D1084" s="5" t="s">
        <v>494</v>
      </c>
      <c r="E1084" s="5" t="s">
        <v>13</v>
      </c>
      <c r="F1084" s="23"/>
      <c r="G1084" s="4" t="s">
        <v>228</v>
      </c>
      <c r="H1084" s="5" t="s">
        <v>16</v>
      </c>
      <c r="I1084" s="7">
        <v>0</v>
      </c>
      <c r="J1084" s="7"/>
    </row>
    <row r="1085" spans="1:10" s="1" customFormat="1" ht="19.75" customHeight="1" x14ac:dyDescent="0.25">
      <c r="A1085" s="8"/>
      <c r="B1085" s="8"/>
      <c r="C1085" s="9"/>
      <c r="D1085" s="9"/>
      <c r="E1085" s="10" t="s">
        <v>13</v>
      </c>
      <c r="F1085" s="10" t="s">
        <v>13</v>
      </c>
      <c r="G1085" s="11" t="s">
        <v>228</v>
      </c>
      <c r="H1085" s="10" t="s">
        <v>16</v>
      </c>
      <c r="I1085" s="12">
        <v>622.5</v>
      </c>
      <c r="J1085" s="12"/>
    </row>
    <row r="1086" spans="1:10" s="1" customFormat="1" ht="19.75" customHeight="1" x14ac:dyDescent="0.25">
      <c r="A1086" s="13" t="s">
        <v>491</v>
      </c>
      <c r="B1086" s="14"/>
      <c r="C1086" s="9"/>
      <c r="D1086" s="9"/>
      <c r="E1086" s="9"/>
      <c r="F1086" s="9"/>
      <c r="G1086" s="9"/>
      <c r="H1086" s="10" t="s">
        <v>497</v>
      </c>
      <c r="I1086" s="12">
        <v>72622.5</v>
      </c>
      <c r="J1086" s="12"/>
    </row>
    <row r="1087" spans="1:10" s="1" customFormat="1" ht="11.15" customHeight="1" x14ac:dyDescent="0.25">
      <c r="A1087" s="15"/>
      <c r="B1087" s="16"/>
      <c r="C1087" s="15"/>
      <c r="D1087" s="16"/>
      <c r="E1087" s="15"/>
      <c r="F1087" s="15"/>
      <c r="G1087" s="15"/>
      <c r="H1087" s="15"/>
      <c r="I1087" s="15"/>
      <c r="J1087" s="15"/>
    </row>
    <row r="1088" spans="1:10" s="1" customFormat="1" ht="19.75" customHeight="1" x14ac:dyDescent="0.25">
      <c r="A1088" s="17" t="s">
        <v>1104</v>
      </c>
      <c r="B1088" s="17" t="s">
        <v>1105</v>
      </c>
      <c r="C1088" s="18" t="s">
        <v>192</v>
      </c>
      <c r="D1088" s="19" t="s">
        <v>193</v>
      </c>
      <c r="E1088" s="19" t="s">
        <v>520</v>
      </c>
      <c r="F1088" s="20" t="s">
        <v>1106</v>
      </c>
      <c r="G1088" s="18" t="s">
        <v>228</v>
      </c>
      <c r="H1088" s="19" t="s">
        <v>1107</v>
      </c>
      <c r="I1088" s="21">
        <v>103584</v>
      </c>
      <c r="J1088" s="21">
        <v>103584</v>
      </c>
    </row>
    <row r="1089" spans="1:12" s="1" customFormat="1" ht="19.75" customHeight="1" x14ac:dyDescent="0.25">
      <c r="A1089" s="22"/>
      <c r="B1089" s="3" t="s">
        <v>1105</v>
      </c>
      <c r="C1089" s="4" t="s">
        <v>87</v>
      </c>
      <c r="D1089" s="5" t="s">
        <v>88</v>
      </c>
      <c r="E1089" s="5" t="s">
        <v>520</v>
      </c>
      <c r="F1089" s="23"/>
      <c r="G1089" s="4" t="s">
        <v>228</v>
      </c>
      <c r="H1089" s="5" t="s">
        <v>1107</v>
      </c>
      <c r="I1089" s="7">
        <v>26660</v>
      </c>
      <c r="J1089" s="7">
        <v>26660</v>
      </c>
    </row>
    <row r="1090" spans="1:12" s="1" customFormat="1" ht="19.75" customHeight="1" x14ac:dyDescent="0.25">
      <c r="A1090" s="24"/>
      <c r="B1090" s="17" t="s">
        <v>1105</v>
      </c>
      <c r="C1090" s="18" t="s">
        <v>89</v>
      </c>
      <c r="D1090" s="19" t="s">
        <v>90</v>
      </c>
      <c r="E1090" s="19" t="s">
        <v>520</v>
      </c>
      <c r="F1090" s="25"/>
      <c r="G1090" s="18" t="s">
        <v>228</v>
      </c>
      <c r="H1090" s="19" t="s">
        <v>1107</v>
      </c>
      <c r="I1090" s="21">
        <v>3335.51</v>
      </c>
      <c r="J1090" s="21">
        <v>3335.51</v>
      </c>
    </row>
    <row r="1091" spans="1:12" s="1" customFormat="1" ht="19.75" customHeight="1" x14ac:dyDescent="0.25">
      <c r="A1091" s="8"/>
      <c r="B1091" s="8"/>
      <c r="C1091" s="9"/>
      <c r="D1091" s="9"/>
      <c r="E1091" s="10" t="s">
        <v>520</v>
      </c>
      <c r="F1091" s="10" t="s">
        <v>1106</v>
      </c>
      <c r="G1091" s="11" t="s">
        <v>228</v>
      </c>
      <c r="H1091" s="10" t="s">
        <v>1107</v>
      </c>
      <c r="I1091" s="12">
        <v>133579.51</v>
      </c>
      <c r="J1091" s="12">
        <v>133579.51</v>
      </c>
    </row>
    <row r="1092" spans="1:12" s="1" customFormat="1" ht="19.75" customHeight="1" x14ac:dyDescent="0.25">
      <c r="A1092" s="13" t="s">
        <v>1104</v>
      </c>
      <c r="B1092" s="14"/>
      <c r="C1092" s="9"/>
      <c r="D1092" s="9"/>
      <c r="E1092" s="9"/>
      <c r="F1092" s="9"/>
      <c r="G1092" s="9"/>
      <c r="H1092" s="10" t="s">
        <v>1108</v>
      </c>
      <c r="I1092" s="12">
        <v>133579.51</v>
      </c>
      <c r="J1092" s="12">
        <v>133579.51</v>
      </c>
    </row>
    <row r="1093" spans="1:12" s="1" customFormat="1" ht="11.15" customHeight="1" x14ac:dyDescent="0.25">
      <c r="A1093" s="15"/>
      <c r="B1093" s="16"/>
      <c r="C1093" s="15"/>
      <c r="D1093" s="16"/>
      <c r="E1093" s="15"/>
      <c r="F1093" s="15"/>
      <c r="G1093" s="15"/>
      <c r="H1093" s="15"/>
      <c r="I1093" s="15"/>
      <c r="J1093" s="15"/>
    </row>
    <row r="1094" spans="1:12" s="1" customFormat="1" ht="19.75" customHeight="1" x14ac:dyDescent="0.25">
      <c r="A1094" s="3" t="s">
        <v>498</v>
      </c>
      <c r="B1094" s="3" t="s">
        <v>499</v>
      </c>
      <c r="C1094" s="4" t="s">
        <v>500</v>
      </c>
      <c r="D1094" s="5" t="s">
        <v>501</v>
      </c>
      <c r="E1094" s="5" t="s">
        <v>502</v>
      </c>
      <c r="F1094" s="6" t="s">
        <v>503</v>
      </c>
      <c r="G1094" s="4" t="s">
        <v>228</v>
      </c>
      <c r="H1094" s="5" t="s">
        <v>16</v>
      </c>
      <c r="I1094" s="7">
        <v>1961210</v>
      </c>
      <c r="J1094" s="7"/>
    </row>
    <row r="1095" spans="1:12" s="1" customFormat="1" ht="19.75" customHeight="1" x14ac:dyDescent="0.25">
      <c r="A1095" s="8"/>
      <c r="B1095" s="8"/>
      <c r="C1095" s="9"/>
      <c r="D1095" s="9"/>
      <c r="E1095" s="10" t="s">
        <v>502</v>
      </c>
      <c r="F1095" s="10" t="s">
        <v>503</v>
      </c>
      <c r="G1095" s="11" t="s">
        <v>228</v>
      </c>
      <c r="H1095" s="10" t="s">
        <v>16</v>
      </c>
      <c r="I1095" s="12">
        <v>1961210</v>
      </c>
      <c r="J1095" s="12"/>
    </row>
    <row r="1096" spans="1:12" s="1" customFormat="1" ht="19.75" customHeight="1" x14ac:dyDescent="0.25">
      <c r="A1096" s="24"/>
      <c r="B1096" s="17" t="s">
        <v>499</v>
      </c>
      <c r="C1096" s="18" t="s">
        <v>500</v>
      </c>
      <c r="D1096" s="19" t="s">
        <v>501</v>
      </c>
      <c r="E1096" s="19" t="s">
        <v>502</v>
      </c>
      <c r="F1096" s="20" t="s">
        <v>504</v>
      </c>
      <c r="G1096" s="18" t="s">
        <v>228</v>
      </c>
      <c r="H1096" s="19" t="s">
        <v>16</v>
      </c>
      <c r="I1096" s="21">
        <v>347970</v>
      </c>
      <c r="J1096" s="21"/>
    </row>
    <row r="1097" spans="1:12" s="1" customFormat="1" ht="19.75" customHeight="1" x14ac:dyDescent="0.25">
      <c r="A1097" s="8"/>
      <c r="B1097" s="8"/>
      <c r="C1097" s="9"/>
      <c r="D1097" s="9"/>
      <c r="E1097" s="10" t="s">
        <v>502</v>
      </c>
      <c r="F1097" s="10" t="s">
        <v>504</v>
      </c>
      <c r="G1097" s="11" t="s">
        <v>228</v>
      </c>
      <c r="H1097" s="10" t="s">
        <v>16</v>
      </c>
      <c r="I1097" s="12">
        <v>347970</v>
      </c>
      <c r="J1097" s="12"/>
    </row>
    <row r="1098" spans="1:12" s="1" customFormat="1" ht="19.75" customHeight="1" x14ac:dyDescent="0.25">
      <c r="A1098" s="22"/>
      <c r="B1098" s="3" t="s">
        <v>499</v>
      </c>
      <c r="C1098" s="4" t="s">
        <v>500</v>
      </c>
      <c r="D1098" s="5" t="s">
        <v>501</v>
      </c>
      <c r="E1098" s="5" t="s">
        <v>502</v>
      </c>
      <c r="F1098" s="6" t="s">
        <v>505</v>
      </c>
      <c r="G1098" s="4" t="s">
        <v>228</v>
      </c>
      <c r="H1098" s="5" t="s">
        <v>16</v>
      </c>
      <c r="I1098" s="7">
        <v>218449</v>
      </c>
      <c r="J1098" s="7">
        <v>23350</v>
      </c>
    </row>
    <row r="1099" spans="1:12" s="1" customFormat="1" ht="19.75" customHeight="1" x14ac:dyDescent="0.25">
      <c r="A1099" s="8"/>
      <c r="B1099" s="8"/>
      <c r="C1099" s="9"/>
      <c r="D1099" s="9"/>
      <c r="E1099" s="10" t="s">
        <v>502</v>
      </c>
      <c r="F1099" s="10" t="s">
        <v>505</v>
      </c>
      <c r="G1099" s="11" t="s">
        <v>228</v>
      </c>
      <c r="H1099" s="10" t="s">
        <v>16</v>
      </c>
      <c r="I1099" s="12">
        <v>218449</v>
      </c>
      <c r="J1099" s="12">
        <v>23350</v>
      </c>
    </row>
    <row r="1100" spans="1:12" s="1" customFormat="1" ht="19.75" customHeight="1" x14ac:dyDescent="0.25">
      <c r="A1100" s="24"/>
      <c r="B1100" s="17" t="s">
        <v>499</v>
      </c>
      <c r="C1100" s="18" t="s">
        <v>500</v>
      </c>
      <c r="D1100" s="19" t="s">
        <v>501</v>
      </c>
      <c r="E1100" s="19" t="s">
        <v>502</v>
      </c>
      <c r="F1100" s="20" t="s">
        <v>506</v>
      </c>
      <c r="G1100" s="18" t="s">
        <v>228</v>
      </c>
      <c r="H1100" s="19" t="s">
        <v>16</v>
      </c>
      <c r="I1100" s="21">
        <v>39374</v>
      </c>
      <c r="J1100" s="21"/>
    </row>
    <row r="1101" spans="1:12" s="1" customFormat="1" ht="19.75" customHeight="1" x14ac:dyDescent="0.25">
      <c r="A1101" s="8"/>
      <c r="B1101" s="8"/>
      <c r="C1101" s="9"/>
      <c r="D1101" s="9"/>
      <c r="E1101" s="10" t="s">
        <v>502</v>
      </c>
      <c r="F1101" s="10" t="s">
        <v>506</v>
      </c>
      <c r="G1101" s="11" t="s">
        <v>228</v>
      </c>
      <c r="H1101" s="10" t="s">
        <v>16</v>
      </c>
      <c r="I1101" s="12">
        <v>39374</v>
      </c>
      <c r="J1101" s="12"/>
    </row>
    <row r="1102" spans="1:12" s="1" customFormat="1" ht="19.75" customHeight="1" x14ac:dyDescent="0.25">
      <c r="A1102" s="22"/>
      <c r="B1102" s="3" t="s">
        <v>499</v>
      </c>
      <c r="C1102" s="4" t="s">
        <v>500</v>
      </c>
      <c r="D1102" s="5" t="s">
        <v>501</v>
      </c>
      <c r="E1102" s="5" t="s">
        <v>507</v>
      </c>
      <c r="F1102" s="6" t="s">
        <v>508</v>
      </c>
      <c r="G1102" s="4" t="s">
        <v>228</v>
      </c>
      <c r="H1102" s="5" t="s">
        <v>509</v>
      </c>
      <c r="I1102" s="7">
        <v>223411</v>
      </c>
      <c r="J1102" s="7"/>
    </row>
    <row r="1103" spans="1:12" s="1" customFormat="1" ht="19.75" customHeight="1" x14ac:dyDescent="0.25">
      <c r="A1103" s="8"/>
      <c r="B1103" s="8"/>
      <c r="C1103" s="9"/>
      <c r="D1103" s="9"/>
      <c r="E1103" s="10" t="s">
        <v>507</v>
      </c>
      <c r="F1103" s="10" t="s">
        <v>508</v>
      </c>
      <c r="G1103" s="11" t="s">
        <v>228</v>
      </c>
      <c r="H1103" s="10" t="s">
        <v>509</v>
      </c>
      <c r="I1103" s="12">
        <v>223411</v>
      </c>
      <c r="J1103" s="12"/>
    </row>
    <row r="1104" spans="1:12" s="1" customFormat="1" ht="19.75" customHeight="1" x14ac:dyDescent="0.25">
      <c r="A1104" s="24"/>
      <c r="B1104" s="17" t="s">
        <v>499</v>
      </c>
      <c r="C1104" s="18" t="s">
        <v>500</v>
      </c>
      <c r="D1104" s="19" t="s">
        <v>501</v>
      </c>
      <c r="E1104" s="19" t="s">
        <v>507</v>
      </c>
      <c r="F1104" s="20" t="s">
        <v>923</v>
      </c>
      <c r="G1104" s="18" t="s">
        <v>228</v>
      </c>
      <c r="H1104" s="19" t="s">
        <v>515</v>
      </c>
      <c r="I1104" s="21">
        <v>44400</v>
      </c>
      <c r="J1104" s="21">
        <v>6523</v>
      </c>
      <c r="L1104" s="91"/>
    </row>
    <row r="1105" spans="1:10" s="1" customFormat="1" ht="19.75" customHeight="1" x14ac:dyDescent="0.25">
      <c r="A1105" s="8"/>
      <c r="B1105" s="8"/>
      <c r="C1105" s="9"/>
      <c r="D1105" s="9"/>
      <c r="E1105" s="10" t="s">
        <v>507</v>
      </c>
      <c r="F1105" s="10" t="s">
        <v>923</v>
      </c>
      <c r="G1105" s="11" t="s">
        <v>228</v>
      </c>
      <c r="H1105" s="10" t="s">
        <v>515</v>
      </c>
      <c r="I1105" s="12">
        <v>44400</v>
      </c>
      <c r="J1105" s="12">
        <v>6523</v>
      </c>
    </row>
    <row r="1106" spans="1:10" s="1" customFormat="1" ht="19.75" customHeight="1" x14ac:dyDescent="0.25">
      <c r="A1106" s="22"/>
      <c r="B1106" s="3" t="s">
        <v>499</v>
      </c>
      <c r="C1106" s="4" t="s">
        <v>500</v>
      </c>
      <c r="D1106" s="5" t="s">
        <v>501</v>
      </c>
      <c r="E1106" s="5" t="s">
        <v>502</v>
      </c>
      <c r="F1106" s="6" t="s">
        <v>510</v>
      </c>
      <c r="G1106" s="4" t="s">
        <v>228</v>
      </c>
      <c r="H1106" s="5" t="s">
        <v>509</v>
      </c>
      <c r="I1106" s="7">
        <v>11647464</v>
      </c>
      <c r="J1106" s="7"/>
    </row>
    <row r="1107" spans="1:10" s="1" customFormat="1" ht="19.75" customHeight="1" x14ac:dyDescent="0.25">
      <c r="A1107" s="8"/>
      <c r="B1107" s="8"/>
      <c r="C1107" s="9"/>
      <c r="D1107" s="9"/>
      <c r="E1107" s="10" t="s">
        <v>502</v>
      </c>
      <c r="F1107" s="10" t="s">
        <v>510</v>
      </c>
      <c r="G1107" s="11" t="s">
        <v>228</v>
      </c>
      <c r="H1107" s="10" t="s">
        <v>509</v>
      </c>
      <c r="I1107" s="12">
        <v>11647464</v>
      </c>
      <c r="J1107" s="12"/>
    </row>
    <row r="1108" spans="1:10" s="1" customFormat="1" ht="19.75" customHeight="1" x14ac:dyDescent="0.25">
      <c r="A1108" s="24"/>
      <c r="B1108" s="17" t="s">
        <v>499</v>
      </c>
      <c r="C1108" s="18" t="s">
        <v>500</v>
      </c>
      <c r="D1108" s="19" t="s">
        <v>501</v>
      </c>
      <c r="E1108" s="19" t="s">
        <v>502</v>
      </c>
      <c r="F1108" s="20" t="s">
        <v>511</v>
      </c>
      <c r="G1108" s="18" t="s">
        <v>228</v>
      </c>
      <c r="H1108" s="19" t="s">
        <v>16</v>
      </c>
      <c r="I1108" s="21">
        <v>15158847</v>
      </c>
      <c r="J1108" s="21">
        <v>541438</v>
      </c>
    </row>
    <row r="1109" spans="1:10" s="1" customFormat="1" ht="19.75" customHeight="1" x14ac:dyDescent="0.25">
      <c r="A1109" s="8"/>
      <c r="B1109" s="8"/>
      <c r="C1109" s="9"/>
      <c r="D1109" s="9"/>
      <c r="E1109" s="10" t="s">
        <v>502</v>
      </c>
      <c r="F1109" s="10" t="s">
        <v>511</v>
      </c>
      <c r="G1109" s="11" t="s">
        <v>228</v>
      </c>
      <c r="H1109" s="10" t="s">
        <v>16</v>
      </c>
      <c r="I1109" s="12">
        <v>15158847</v>
      </c>
      <c r="J1109" s="12">
        <v>541438</v>
      </c>
    </row>
    <row r="1110" spans="1:10" s="1" customFormat="1" ht="19.75" customHeight="1" x14ac:dyDescent="0.25">
      <c r="A1110" s="22"/>
      <c r="B1110" s="3" t="s">
        <v>499</v>
      </c>
      <c r="C1110" s="4" t="s">
        <v>500</v>
      </c>
      <c r="D1110" s="5" t="s">
        <v>501</v>
      </c>
      <c r="E1110" s="5" t="s">
        <v>502</v>
      </c>
      <c r="F1110" s="6" t="s">
        <v>512</v>
      </c>
      <c r="G1110" s="4" t="s">
        <v>228</v>
      </c>
      <c r="H1110" s="5" t="s">
        <v>16</v>
      </c>
      <c r="I1110" s="7">
        <v>2050288</v>
      </c>
      <c r="J1110" s="7">
        <v>16302</v>
      </c>
    </row>
    <row r="1111" spans="1:10" s="1" customFormat="1" ht="19.75" customHeight="1" x14ac:dyDescent="0.25">
      <c r="A1111" s="8"/>
      <c r="B1111" s="8"/>
      <c r="C1111" s="9"/>
      <c r="D1111" s="9"/>
      <c r="E1111" s="10" t="s">
        <v>502</v>
      </c>
      <c r="F1111" s="10" t="s">
        <v>512</v>
      </c>
      <c r="G1111" s="11" t="s">
        <v>228</v>
      </c>
      <c r="H1111" s="10" t="s">
        <v>16</v>
      </c>
      <c r="I1111" s="12">
        <v>2050288</v>
      </c>
      <c r="J1111" s="12">
        <v>16302</v>
      </c>
    </row>
    <row r="1112" spans="1:10" s="1" customFormat="1" ht="19.75" customHeight="1" x14ac:dyDescent="0.25">
      <c r="A1112" s="24"/>
      <c r="B1112" s="17" t="s">
        <v>499</v>
      </c>
      <c r="C1112" s="18" t="s">
        <v>500</v>
      </c>
      <c r="D1112" s="19" t="s">
        <v>501</v>
      </c>
      <c r="E1112" s="19" t="s">
        <v>502</v>
      </c>
      <c r="F1112" s="20" t="s">
        <v>513</v>
      </c>
      <c r="G1112" s="18" t="s">
        <v>228</v>
      </c>
      <c r="H1112" s="19" t="s">
        <v>16</v>
      </c>
      <c r="I1112" s="21">
        <v>1764000</v>
      </c>
      <c r="J1112" s="21"/>
    </row>
    <row r="1113" spans="1:10" s="1" customFormat="1" ht="19.75" customHeight="1" x14ac:dyDescent="0.25">
      <c r="A1113" s="8"/>
      <c r="B1113" s="8"/>
      <c r="C1113" s="9"/>
      <c r="D1113" s="9"/>
      <c r="E1113" s="10" t="s">
        <v>502</v>
      </c>
      <c r="F1113" s="10" t="s">
        <v>513</v>
      </c>
      <c r="G1113" s="11" t="s">
        <v>228</v>
      </c>
      <c r="H1113" s="10" t="s">
        <v>16</v>
      </c>
      <c r="I1113" s="12">
        <v>1764000</v>
      </c>
      <c r="J1113" s="12"/>
    </row>
    <row r="1114" spans="1:10" s="1" customFormat="1" ht="19.75" customHeight="1" x14ac:dyDescent="0.25">
      <c r="A1114" s="22"/>
      <c r="B1114" s="3" t="s">
        <v>499</v>
      </c>
      <c r="C1114" s="4" t="s">
        <v>500</v>
      </c>
      <c r="D1114" s="5" t="s">
        <v>501</v>
      </c>
      <c r="E1114" s="5" t="s">
        <v>502</v>
      </c>
      <c r="F1114" s="6" t="s">
        <v>514</v>
      </c>
      <c r="G1114" s="4" t="s">
        <v>228</v>
      </c>
      <c r="H1114" s="5" t="s">
        <v>515</v>
      </c>
      <c r="I1114" s="7">
        <v>778651</v>
      </c>
      <c r="J1114" s="7">
        <v>232000</v>
      </c>
    </row>
    <row r="1115" spans="1:10" s="1" customFormat="1" ht="19.75" customHeight="1" x14ac:dyDescent="0.25">
      <c r="A1115" s="8"/>
      <c r="B1115" s="8"/>
      <c r="C1115" s="9"/>
      <c r="D1115" s="9"/>
      <c r="E1115" s="10" t="s">
        <v>502</v>
      </c>
      <c r="F1115" s="10" t="s">
        <v>514</v>
      </c>
      <c r="G1115" s="11" t="s">
        <v>228</v>
      </c>
      <c r="H1115" s="10" t="s">
        <v>515</v>
      </c>
      <c r="I1115" s="12">
        <v>778651</v>
      </c>
      <c r="J1115" s="12">
        <v>232000</v>
      </c>
    </row>
    <row r="1116" spans="1:10" s="1" customFormat="1" ht="19.75" customHeight="1" x14ac:dyDescent="0.25">
      <c r="A1116" s="24"/>
      <c r="B1116" s="17" t="s">
        <v>499</v>
      </c>
      <c r="C1116" s="18" t="s">
        <v>500</v>
      </c>
      <c r="D1116" s="19" t="s">
        <v>501</v>
      </c>
      <c r="E1116" s="19" t="s">
        <v>502</v>
      </c>
      <c r="F1116" s="20" t="s">
        <v>516</v>
      </c>
      <c r="G1116" s="18" t="s">
        <v>228</v>
      </c>
      <c r="H1116" s="19" t="s">
        <v>515</v>
      </c>
      <c r="I1116" s="21">
        <v>91595</v>
      </c>
      <c r="J1116" s="21">
        <v>18548</v>
      </c>
    </row>
    <row r="1117" spans="1:10" s="1" customFormat="1" ht="19.75" customHeight="1" x14ac:dyDescent="0.25">
      <c r="A1117" s="8"/>
      <c r="B1117" s="8"/>
      <c r="C1117" s="9"/>
      <c r="D1117" s="9"/>
      <c r="E1117" s="10" t="s">
        <v>502</v>
      </c>
      <c r="F1117" s="10" t="s">
        <v>516</v>
      </c>
      <c r="G1117" s="11" t="s">
        <v>228</v>
      </c>
      <c r="H1117" s="10" t="s">
        <v>515</v>
      </c>
      <c r="I1117" s="12">
        <v>91595</v>
      </c>
      <c r="J1117" s="12">
        <v>18548</v>
      </c>
    </row>
    <row r="1118" spans="1:10" s="1" customFormat="1" ht="19.75" customHeight="1" x14ac:dyDescent="0.25">
      <c r="A1118" s="13" t="s">
        <v>498</v>
      </c>
      <c r="B1118" s="14"/>
      <c r="C1118" s="9"/>
      <c r="D1118" s="9"/>
      <c r="E1118" s="9"/>
      <c r="F1118" s="9"/>
      <c r="G1118" s="9"/>
      <c r="H1118" s="10" t="s">
        <v>517</v>
      </c>
      <c r="I1118" s="12">
        <v>34325659</v>
      </c>
      <c r="J1118" s="12">
        <v>838161</v>
      </c>
    </row>
    <row r="1119" spans="1:10" s="1" customFormat="1" ht="11.15" customHeight="1" x14ac:dyDescent="0.25">
      <c r="A1119" s="15"/>
      <c r="B1119" s="16"/>
      <c r="C1119" s="15"/>
      <c r="D1119" s="16"/>
      <c r="E1119" s="15"/>
      <c r="F1119" s="15"/>
      <c r="G1119" s="15"/>
      <c r="H1119" s="15"/>
      <c r="I1119" s="15"/>
      <c r="J1119" s="15"/>
    </row>
    <row r="1120" spans="1:10" s="1" customFormat="1" ht="19.75" customHeight="1" x14ac:dyDescent="0.25">
      <c r="A1120" s="3" t="s">
        <v>518</v>
      </c>
      <c r="B1120" s="3" t="s">
        <v>519</v>
      </c>
      <c r="C1120" s="4" t="s">
        <v>534</v>
      </c>
      <c r="D1120" s="5" t="s">
        <v>535</v>
      </c>
      <c r="E1120" s="5" t="s">
        <v>520</v>
      </c>
      <c r="F1120" s="6" t="s">
        <v>1109</v>
      </c>
      <c r="G1120" s="4" t="s">
        <v>228</v>
      </c>
      <c r="H1120" s="5" t="s">
        <v>1110</v>
      </c>
      <c r="I1120" s="7">
        <v>11500</v>
      </c>
      <c r="J1120" s="7">
        <v>8000</v>
      </c>
    </row>
    <row r="1121" spans="1:10" s="1" customFormat="1" ht="19.75" customHeight="1" x14ac:dyDescent="0.25">
      <c r="A1121" s="8"/>
      <c r="B1121" s="8"/>
      <c r="C1121" s="9"/>
      <c r="D1121" s="9"/>
      <c r="E1121" s="10" t="s">
        <v>520</v>
      </c>
      <c r="F1121" s="10" t="s">
        <v>1109</v>
      </c>
      <c r="G1121" s="11" t="s">
        <v>228</v>
      </c>
      <c r="H1121" s="10" t="s">
        <v>1110</v>
      </c>
      <c r="I1121" s="12">
        <v>11500</v>
      </c>
      <c r="J1121" s="12">
        <v>8000</v>
      </c>
    </row>
    <row r="1122" spans="1:10" s="1" customFormat="1" ht="19.75" customHeight="1" x14ac:dyDescent="0.25">
      <c r="A1122" s="24"/>
      <c r="B1122" s="17" t="s">
        <v>519</v>
      </c>
      <c r="C1122" s="18" t="s">
        <v>30</v>
      </c>
      <c r="D1122" s="19" t="s">
        <v>31</v>
      </c>
      <c r="E1122" s="19" t="s">
        <v>520</v>
      </c>
      <c r="F1122" s="20" t="s">
        <v>521</v>
      </c>
      <c r="G1122" s="18" t="s">
        <v>228</v>
      </c>
      <c r="H1122" s="19" t="s">
        <v>522</v>
      </c>
      <c r="I1122" s="21">
        <v>49744.9</v>
      </c>
      <c r="J1122" s="21">
        <v>5158.55</v>
      </c>
    </row>
    <row r="1123" spans="1:10" s="1" customFormat="1" ht="19.75" customHeight="1" x14ac:dyDescent="0.25">
      <c r="A1123" s="22"/>
      <c r="B1123" s="3" t="s">
        <v>519</v>
      </c>
      <c r="C1123" s="4" t="s">
        <v>30</v>
      </c>
      <c r="D1123" s="5" t="s">
        <v>31</v>
      </c>
      <c r="E1123" s="5" t="s">
        <v>520</v>
      </c>
      <c r="F1123" s="23"/>
      <c r="G1123" s="4" t="s">
        <v>228</v>
      </c>
      <c r="H1123" s="5" t="s">
        <v>523</v>
      </c>
      <c r="I1123" s="7">
        <v>12436.23</v>
      </c>
      <c r="J1123" s="7">
        <v>1289.6500000000001</v>
      </c>
    </row>
    <row r="1124" spans="1:10" s="1" customFormat="1" ht="19.75" customHeight="1" x14ac:dyDescent="0.25">
      <c r="A1124" s="24"/>
      <c r="B1124" s="17" t="s">
        <v>519</v>
      </c>
      <c r="C1124" s="18" t="s">
        <v>30</v>
      </c>
      <c r="D1124" s="19" t="s">
        <v>31</v>
      </c>
      <c r="E1124" s="19" t="s">
        <v>520</v>
      </c>
      <c r="F1124" s="25"/>
      <c r="G1124" s="18" t="s">
        <v>228</v>
      </c>
      <c r="H1124" s="19" t="s">
        <v>524</v>
      </c>
      <c r="I1124" s="21">
        <v>8782.07</v>
      </c>
      <c r="J1124" s="21">
        <v>5174.04</v>
      </c>
    </row>
    <row r="1125" spans="1:10" s="1" customFormat="1" ht="19.75" customHeight="1" x14ac:dyDescent="0.25">
      <c r="A1125" s="22"/>
      <c r="B1125" s="3" t="s">
        <v>519</v>
      </c>
      <c r="C1125" s="4" t="s">
        <v>234</v>
      </c>
      <c r="D1125" s="5" t="s">
        <v>235</v>
      </c>
      <c r="E1125" s="5" t="s">
        <v>520</v>
      </c>
      <c r="F1125" s="23"/>
      <c r="G1125" s="4" t="s">
        <v>228</v>
      </c>
      <c r="H1125" s="5" t="s">
        <v>522</v>
      </c>
      <c r="I1125" s="7">
        <v>363.84</v>
      </c>
      <c r="J1125" s="7"/>
    </row>
    <row r="1126" spans="1:10" s="1" customFormat="1" ht="19.75" customHeight="1" x14ac:dyDescent="0.25">
      <c r="A1126" s="24"/>
      <c r="B1126" s="17" t="s">
        <v>519</v>
      </c>
      <c r="C1126" s="18" t="s">
        <v>234</v>
      </c>
      <c r="D1126" s="19" t="s">
        <v>235</v>
      </c>
      <c r="E1126" s="19" t="s">
        <v>520</v>
      </c>
      <c r="F1126" s="25"/>
      <c r="G1126" s="18" t="s">
        <v>228</v>
      </c>
      <c r="H1126" s="19" t="s">
        <v>523</v>
      </c>
      <c r="I1126" s="21">
        <v>90.96</v>
      </c>
      <c r="J1126" s="21"/>
    </row>
    <row r="1127" spans="1:10" s="1" customFormat="1" ht="19.75" customHeight="1" x14ac:dyDescent="0.25">
      <c r="A1127" s="22"/>
      <c r="B1127" s="3" t="s">
        <v>519</v>
      </c>
      <c r="C1127" s="4" t="s">
        <v>236</v>
      </c>
      <c r="D1127" s="5" t="s">
        <v>237</v>
      </c>
      <c r="E1127" s="5" t="s">
        <v>520</v>
      </c>
      <c r="F1127" s="23"/>
      <c r="G1127" s="4" t="s">
        <v>228</v>
      </c>
      <c r="H1127" s="5" t="s">
        <v>522</v>
      </c>
      <c r="I1127" s="7">
        <v>3739.52</v>
      </c>
      <c r="J1127" s="7">
        <v>570.76</v>
      </c>
    </row>
    <row r="1128" spans="1:10" s="1" customFormat="1" ht="19.75" customHeight="1" x14ac:dyDescent="0.25">
      <c r="A1128" s="24"/>
      <c r="B1128" s="17" t="s">
        <v>519</v>
      </c>
      <c r="C1128" s="18" t="s">
        <v>236</v>
      </c>
      <c r="D1128" s="19" t="s">
        <v>237</v>
      </c>
      <c r="E1128" s="19" t="s">
        <v>520</v>
      </c>
      <c r="F1128" s="25"/>
      <c r="G1128" s="18" t="s">
        <v>228</v>
      </c>
      <c r="H1128" s="19" t="s">
        <v>523</v>
      </c>
      <c r="I1128" s="21">
        <v>934.89</v>
      </c>
      <c r="J1128" s="21">
        <v>142.69999999999999</v>
      </c>
    </row>
    <row r="1129" spans="1:10" s="1" customFormat="1" ht="19.75" customHeight="1" x14ac:dyDescent="0.25">
      <c r="A1129" s="22"/>
      <c r="B1129" s="3" t="s">
        <v>519</v>
      </c>
      <c r="C1129" s="4" t="s">
        <v>238</v>
      </c>
      <c r="D1129" s="5" t="s">
        <v>239</v>
      </c>
      <c r="E1129" s="5" t="s">
        <v>520</v>
      </c>
      <c r="F1129" s="23"/>
      <c r="G1129" s="4" t="s">
        <v>228</v>
      </c>
      <c r="H1129" s="5" t="s">
        <v>522</v>
      </c>
      <c r="I1129" s="7">
        <v>78.599999999999994</v>
      </c>
      <c r="J1129" s="7">
        <v>44.4</v>
      </c>
    </row>
    <row r="1130" spans="1:10" s="1" customFormat="1" ht="19.75" customHeight="1" x14ac:dyDescent="0.25">
      <c r="A1130" s="24"/>
      <c r="B1130" s="17" t="s">
        <v>519</v>
      </c>
      <c r="C1130" s="18" t="s">
        <v>238</v>
      </c>
      <c r="D1130" s="19" t="s">
        <v>239</v>
      </c>
      <c r="E1130" s="19" t="s">
        <v>520</v>
      </c>
      <c r="F1130" s="25"/>
      <c r="G1130" s="18" t="s">
        <v>228</v>
      </c>
      <c r="H1130" s="19" t="s">
        <v>523</v>
      </c>
      <c r="I1130" s="21">
        <v>19.66</v>
      </c>
      <c r="J1130" s="21">
        <v>11.1</v>
      </c>
    </row>
    <row r="1131" spans="1:10" s="1" customFormat="1" ht="19.75" customHeight="1" x14ac:dyDescent="0.25">
      <c r="A1131" s="22"/>
      <c r="B1131" s="3" t="s">
        <v>519</v>
      </c>
      <c r="C1131" s="4" t="s">
        <v>32</v>
      </c>
      <c r="D1131" s="5" t="s">
        <v>33</v>
      </c>
      <c r="E1131" s="5" t="s">
        <v>520</v>
      </c>
      <c r="F1131" s="23"/>
      <c r="G1131" s="4" t="s">
        <v>228</v>
      </c>
      <c r="H1131" s="5" t="s">
        <v>522</v>
      </c>
      <c r="I1131" s="7">
        <v>3860.32</v>
      </c>
      <c r="J1131" s="7">
        <v>423.24</v>
      </c>
    </row>
    <row r="1132" spans="1:10" s="1" customFormat="1" ht="19.75" customHeight="1" x14ac:dyDescent="0.25">
      <c r="A1132" s="24"/>
      <c r="B1132" s="17" t="s">
        <v>519</v>
      </c>
      <c r="C1132" s="18" t="s">
        <v>32</v>
      </c>
      <c r="D1132" s="19" t="s">
        <v>33</v>
      </c>
      <c r="E1132" s="19" t="s">
        <v>520</v>
      </c>
      <c r="F1132" s="25"/>
      <c r="G1132" s="18" t="s">
        <v>228</v>
      </c>
      <c r="H1132" s="19" t="s">
        <v>523</v>
      </c>
      <c r="I1132" s="21">
        <v>965.13</v>
      </c>
      <c r="J1132" s="21">
        <v>105.82</v>
      </c>
    </row>
    <row r="1133" spans="1:10" s="1" customFormat="1" ht="19.75" customHeight="1" x14ac:dyDescent="0.25">
      <c r="A1133" s="22"/>
      <c r="B1133" s="3" t="s">
        <v>519</v>
      </c>
      <c r="C1133" s="4" t="s">
        <v>32</v>
      </c>
      <c r="D1133" s="5" t="s">
        <v>33</v>
      </c>
      <c r="E1133" s="5" t="s">
        <v>520</v>
      </c>
      <c r="F1133" s="23"/>
      <c r="G1133" s="4" t="s">
        <v>228</v>
      </c>
      <c r="H1133" s="5" t="s">
        <v>524</v>
      </c>
      <c r="I1133" s="7">
        <v>643.84</v>
      </c>
      <c r="J1133" s="7">
        <v>381.18</v>
      </c>
    </row>
    <row r="1134" spans="1:10" s="1" customFormat="1" ht="19.75" customHeight="1" x14ac:dyDescent="0.25">
      <c r="A1134" s="24"/>
      <c r="B1134" s="17" t="s">
        <v>519</v>
      </c>
      <c r="C1134" s="18" t="s">
        <v>34</v>
      </c>
      <c r="D1134" s="19" t="s">
        <v>35</v>
      </c>
      <c r="E1134" s="19" t="s">
        <v>520</v>
      </c>
      <c r="F1134" s="25"/>
      <c r="G1134" s="18" t="s">
        <v>228</v>
      </c>
      <c r="H1134" s="19" t="s">
        <v>522</v>
      </c>
      <c r="I1134" s="21">
        <v>43657.11</v>
      </c>
      <c r="J1134" s="21">
        <v>4848.25</v>
      </c>
    </row>
    <row r="1135" spans="1:10" s="1" customFormat="1" ht="19.75" customHeight="1" x14ac:dyDescent="0.25">
      <c r="A1135" s="22"/>
      <c r="B1135" s="3" t="s">
        <v>519</v>
      </c>
      <c r="C1135" s="4" t="s">
        <v>34</v>
      </c>
      <c r="D1135" s="5" t="s">
        <v>35</v>
      </c>
      <c r="E1135" s="5" t="s">
        <v>520</v>
      </c>
      <c r="F1135" s="23"/>
      <c r="G1135" s="4" t="s">
        <v>228</v>
      </c>
      <c r="H1135" s="5" t="s">
        <v>523</v>
      </c>
      <c r="I1135" s="7">
        <v>10914.26</v>
      </c>
      <c r="J1135" s="7">
        <v>1212.06</v>
      </c>
    </row>
    <row r="1136" spans="1:10" s="1" customFormat="1" ht="19.75" customHeight="1" x14ac:dyDescent="0.25">
      <c r="A1136" s="24"/>
      <c r="B1136" s="17" t="s">
        <v>519</v>
      </c>
      <c r="C1136" s="18" t="s">
        <v>34</v>
      </c>
      <c r="D1136" s="19" t="s">
        <v>35</v>
      </c>
      <c r="E1136" s="19" t="s">
        <v>520</v>
      </c>
      <c r="F1136" s="25"/>
      <c r="G1136" s="18" t="s">
        <v>228</v>
      </c>
      <c r="H1136" s="19" t="s">
        <v>524</v>
      </c>
      <c r="I1136" s="21">
        <v>7374.26</v>
      </c>
      <c r="J1136" s="21">
        <v>4344.6400000000003</v>
      </c>
    </row>
    <row r="1137" spans="1:10" s="1" customFormat="1" ht="19.75" customHeight="1" x14ac:dyDescent="0.25">
      <c r="A1137" s="22"/>
      <c r="B1137" s="3" t="s">
        <v>519</v>
      </c>
      <c r="C1137" s="4" t="s">
        <v>36</v>
      </c>
      <c r="D1137" s="5" t="s">
        <v>37</v>
      </c>
      <c r="E1137" s="5" t="s">
        <v>520</v>
      </c>
      <c r="F1137" s="23"/>
      <c r="G1137" s="4" t="s">
        <v>228</v>
      </c>
      <c r="H1137" s="5" t="s">
        <v>522</v>
      </c>
      <c r="I1137" s="7">
        <v>8530.7999999999993</v>
      </c>
      <c r="J1137" s="7">
        <v>1129.46</v>
      </c>
    </row>
    <row r="1138" spans="1:10" s="1" customFormat="1" ht="19.75" customHeight="1" x14ac:dyDescent="0.25">
      <c r="A1138" s="24"/>
      <c r="B1138" s="17" t="s">
        <v>519</v>
      </c>
      <c r="C1138" s="18" t="s">
        <v>36</v>
      </c>
      <c r="D1138" s="19" t="s">
        <v>37</v>
      </c>
      <c r="E1138" s="19" t="s">
        <v>520</v>
      </c>
      <c r="F1138" s="25"/>
      <c r="G1138" s="18" t="s">
        <v>228</v>
      </c>
      <c r="H1138" s="19" t="s">
        <v>523</v>
      </c>
      <c r="I1138" s="21">
        <v>2132.71</v>
      </c>
      <c r="J1138" s="21">
        <v>282.37</v>
      </c>
    </row>
    <row r="1139" spans="1:10" s="1" customFormat="1" ht="19.75" customHeight="1" x14ac:dyDescent="0.25">
      <c r="A1139" s="22"/>
      <c r="B1139" s="3" t="s">
        <v>519</v>
      </c>
      <c r="C1139" s="4" t="s">
        <v>36</v>
      </c>
      <c r="D1139" s="5" t="s">
        <v>37</v>
      </c>
      <c r="E1139" s="5" t="s">
        <v>520</v>
      </c>
      <c r="F1139" s="23"/>
      <c r="G1139" s="4" t="s">
        <v>228</v>
      </c>
      <c r="H1139" s="5" t="s">
        <v>524</v>
      </c>
      <c r="I1139" s="7">
        <v>1723.8</v>
      </c>
      <c r="J1139" s="7">
        <v>997.05</v>
      </c>
    </row>
    <row r="1140" spans="1:10" s="1" customFormat="1" ht="19.75" customHeight="1" x14ac:dyDescent="0.25">
      <c r="A1140" s="24"/>
      <c r="B1140" s="17" t="s">
        <v>519</v>
      </c>
      <c r="C1140" s="18" t="s">
        <v>38</v>
      </c>
      <c r="D1140" s="19" t="s">
        <v>39</v>
      </c>
      <c r="E1140" s="19" t="s">
        <v>520</v>
      </c>
      <c r="F1140" s="25"/>
      <c r="G1140" s="18" t="s">
        <v>228</v>
      </c>
      <c r="H1140" s="19" t="s">
        <v>522</v>
      </c>
      <c r="I1140" s="21">
        <v>13.08</v>
      </c>
      <c r="J1140" s="21">
        <v>1.5</v>
      </c>
    </row>
    <row r="1141" spans="1:10" s="1" customFormat="1" ht="19.75" customHeight="1" x14ac:dyDescent="0.25">
      <c r="A1141" s="22"/>
      <c r="B1141" s="3" t="s">
        <v>519</v>
      </c>
      <c r="C1141" s="4" t="s">
        <v>38</v>
      </c>
      <c r="D1141" s="5" t="s">
        <v>39</v>
      </c>
      <c r="E1141" s="5" t="s">
        <v>520</v>
      </c>
      <c r="F1141" s="23"/>
      <c r="G1141" s="4" t="s">
        <v>228</v>
      </c>
      <c r="H1141" s="5" t="s">
        <v>523</v>
      </c>
      <c r="I1141" s="7">
        <v>3.28</v>
      </c>
      <c r="J1141" s="7">
        <v>0.37</v>
      </c>
    </row>
    <row r="1142" spans="1:10" s="1" customFormat="1" ht="19.75" customHeight="1" x14ac:dyDescent="0.25">
      <c r="A1142" s="24"/>
      <c r="B1142" s="17" t="s">
        <v>519</v>
      </c>
      <c r="C1142" s="18" t="s">
        <v>38</v>
      </c>
      <c r="D1142" s="19" t="s">
        <v>39</v>
      </c>
      <c r="E1142" s="19" t="s">
        <v>520</v>
      </c>
      <c r="F1142" s="25"/>
      <c r="G1142" s="18" t="s">
        <v>228</v>
      </c>
      <c r="H1142" s="19" t="s">
        <v>524</v>
      </c>
      <c r="I1142" s="21">
        <v>1.38</v>
      </c>
      <c r="J1142" s="21">
        <v>0.43</v>
      </c>
    </row>
    <row r="1143" spans="1:10" s="1" customFormat="1" ht="19.75" customHeight="1" x14ac:dyDescent="0.25">
      <c r="A1143" s="22"/>
      <c r="B1143" s="3" t="s">
        <v>519</v>
      </c>
      <c r="C1143" s="4" t="s">
        <v>106</v>
      </c>
      <c r="D1143" s="5" t="s">
        <v>107</v>
      </c>
      <c r="E1143" s="5" t="s">
        <v>520</v>
      </c>
      <c r="F1143" s="23"/>
      <c r="G1143" s="4" t="s">
        <v>228</v>
      </c>
      <c r="H1143" s="5" t="s">
        <v>522</v>
      </c>
      <c r="I1143" s="7">
        <v>3139.33</v>
      </c>
      <c r="J1143" s="7">
        <v>346.94</v>
      </c>
    </row>
    <row r="1144" spans="1:10" s="1" customFormat="1" ht="19.75" customHeight="1" x14ac:dyDescent="0.25">
      <c r="A1144" s="24"/>
      <c r="B1144" s="17" t="s">
        <v>519</v>
      </c>
      <c r="C1144" s="18" t="s">
        <v>106</v>
      </c>
      <c r="D1144" s="19" t="s">
        <v>107</v>
      </c>
      <c r="E1144" s="19" t="s">
        <v>520</v>
      </c>
      <c r="F1144" s="25"/>
      <c r="G1144" s="18" t="s">
        <v>228</v>
      </c>
      <c r="H1144" s="19" t="s">
        <v>523</v>
      </c>
      <c r="I1144" s="21">
        <v>784.82</v>
      </c>
      <c r="J1144" s="21">
        <v>86.73</v>
      </c>
    </row>
    <row r="1145" spans="1:10" s="1" customFormat="1" ht="19.75" customHeight="1" x14ac:dyDescent="0.25">
      <c r="A1145" s="22"/>
      <c r="B1145" s="3" t="s">
        <v>519</v>
      </c>
      <c r="C1145" s="4" t="s">
        <v>525</v>
      </c>
      <c r="D1145" s="5" t="s">
        <v>526</v>
      </c>
      <c r="E1145" s="5" t="s">
        <v>520</v>
      </c>
      <c r="F1145" s="23"/>
      <c r="G1145" s="4" t="s">
        <v>228</v>
      </c>
      <c r="H1145" s="5" t="s">
        <v>522</v>
      </c>
      <c r="I1145" s="7">
        <v>1772957.37</v>
      </c>
      <c r="J1145" s="7">
        <v>203409.2</v>
      </c>
    </row>
    <row r="1146" spans="1:10" s="1" customFormat="1" ht="19.75" customHeight="1" x14ac:dyDescent="0.25">
      <c r="A1146" s="24"/>
      <c r="B1146" s="17" t="s">
        <v>519</v>
      </c>
      <c r="C1146" s="18" t="s">
        <v>525</v>
      </c>
      <c r="D1146" s="19" t="s">
        <v>526</v>
      </c>
      <c r="E1146" s="19" t="s">
        <v>520</v>
      </c>
      <c r="F1146" s="25"/>
      <c r="G1146" s="18" t="s">
        <v>228</v>
      </c>
      <c r="H1146" s="19" t="s">
        <v>523</v>
      </c>
      <c r="I1146" s="21">
        <v>443239.35</v>
      </c>
      <c r="J1146" s="21">
        <v>50852.3</v>
      </c>
    </row>
    <row r="1147" spans="1:10" s="1" customFormat="1" ht="19.75" customHeight="1" x14ac:dyDescent="0.25">
      <c r="A1147" s="8"/>
      <c r="B1147" s="8"/>
      <c r="C1147" s="9"/>
      <c r="D1147" s="9"/>
      <c r="E1147" s="10" t="s">
        <v>520</v>
      </c>
      <c r="F1147" s="10" t="s">
        <v>521</v>
      </c>
      <c r="G1147" s="11" t="s">
        <v>228</v>
      </c>
      <c r="H1147" s="10" t="s">
        <v>45</v>
      </c>
      <c r="I1147" s="12">
        <v>2376131.5099999998</v>
      </c>
      <c r="J1147" s="12">
        <v>280812.74</v>
      </c>
    </row>
    <row r="1148" spans="1:10" s="1" customFormat="1" ht="19.75" customHeight="1" x14ac:dyDescent="0.25">
      <c r="A1148" s="22"/>
      <c r="B1148" s="3" t="s">
        <v>519</v>
      </c>
      <c r="C1148" s="4" t="s">
        <v>525</v>
      </c>
      <c r="D1148" s="5" t="s">
        <v>526</v>
      </c>
      <c r="E1148" s="5" t="s">
        <v>520</v>
      </c>
      <c r="F1148" s="6" t="s">
        <v>527</v>
      </c>
      <c r="G1148" s="4" t="s">
        <v>228</v>
      </c>
      <c r="H1148" s="5" t="s">
        <v>528</v>
      </c>
      <c r="I1148" s="7">
        <v>20271500</v>
      </c>
      <c r="J1148" s="7"/>
    </row>
    <row r="1149" spans="1:10" s="1" customFormat="1" ht="19.75" customHeight="1" x14ac:dyDescent="0.25">
      <c r="A1149" s="8"/>
      <c r="B1149" s="8"/>
      <c r="C1149" s="9"/>
      <c r="D1149" s="9"/>
      <c r="E1149" s="10" t="s">
        <v>520</v>
      </c>
      <c r="F1149" s="10" t="s">
        <v>527</v>
      </c>
      <c r="G1149" s="11" t="s">
        <v>228</v>
      </c>
      <c r="H1149" s="10" t="s">
        <v>528</v>
      </c>
      <c r="I1149" s="12">
        <v>20271500</v>
      </c>
      <c r="J1149" s="12"/>
    </row>
    <row r="1150" spans="1:10" s="1" customFormat="1" ht="19.75" customHeight="1" x14ac:dyDescent="0.25">
      <c r="A1150" s="24"/>
      <c r="B1150" s="17" t="s">
        <v>519</v>
      </c>
      <c r="C1150" s="18" t="s">
        <v>30</v>
      </c>
      <c r="D1150" s="19" t="s">
        <v>31</v>
      </c>
      <c r="E1150" s="19" t="s">
        <v>520</v>
      </c>
      <c r="F1150" s="20" t="s">
        <v>529</v>
      </c>
      <c r="G1150" s="18" t="s">
        <v>228</v>
      </c>
      <c r="H1150" s="19" t="s">
        <v>530</v>
      </c>
      <c r="I1150" s="21">
        <v>9346.59</v>
      </c>
      <c r="J1150" s="21">
        <v>1522.25</v>
      </c>
    </row>
    <row r="1151" spans="1:10" s="1" customFormat="1" ht="19.75" customHeight="1" x14ac:dyDescent="0.25">
      <c r="A1151" s="22"/>
      <c r="B1151" s="3" t="s">
        <v>519</v>
      </c>
      <c r="C1151" s="4" t="s">
        <v>30</v>
      </c>
      <c r="D1151" s="5" t="s">
        <v>31</v>
      </c>
      <c r="E1151" s="5" t="s">
        <v>520</v>
      </c>
      <c r="F1151" s="23"/>
      <c r="G1151" s="4" t="s">
        <v>228</v>
      </c>
      <c r="H1151" s="5" t="s">
        <v>524</v>
      </c>
      <c r="I1151" s="7">
        <v>1668.98</v>
      </c>
      <c r="J1151" s="7">
        <v>822.22</v>
      </c>
    </row>
    <row r="1152" spans="1:10" s="1" customFormat="1" ht="19.75" customHeight="1" x14ac:dyDescent="0.25">
      <c r="A1152" s="24"/>
      <c r="B1152" s="17" t="s">
        <v>519</v>
      </c>
      <c r="C1152" s="18" t="s">
        <v>32</v>
      </c>
      <c r="D1152" s="19" t="s">
        <v>33</v>
      </c>
      <c r="E1152" s="19" t="s">
        <v>520</v>
      </c>
      <c r="F1152" s="25"/>
      <c r="G1152" s="18" t="s">
        <v>228</v>
      </c>
      <c r="H1152" s="19" t="s">
        <v>530</v>
      </c>
      <c r="I1152" s="21">
        <v>689.1</v>
      </c>
      <c r="J1152" s="21">
        <v>114.51</v>
      </c>
    </row>
    <row r="1153" spans="1:10" s="1" customFormat="1" ht="19.75" customHeight="1" x14ac:dyDescent="0.25">
      <c r="A1153" s="22"/>
      <c r="B1153" s="3" t="s">
        <v>519</v>
      </c>
      <c r="C1153" s="4" t="s">
        <v>32</v>
      </c>
      <c r="D1153" s="5" t="s">
        <v>33</v>
      </c>
      <c r="E1153" s="5" t="s">
        <v>520</v>
      </c>
      <c r="F1153" s="23"/>
      <c r="G1153" s="4" t="s">
        <v>228</v>
      </c>
      <c r="H1153" s="5" t="s">
        <v>524</v>
      </c>
      <c r="I1153" s="7">
        <v>124.64</v>
      </c>
      <c r="J1153" s="7">
        <v>61.8</v>
      </c>
    </row>
    <row r="1154" spans="1:10" s="1" customFormat="1" ht="19.75" customHeight="1" x14ac:dyDescent="0.25">
      <c r="A1154" s="24"/>
      <c r="B1154" s="17" t="s">
        <v>519</v>
      </c>
      <c r="C1154" s="18" t="s">
        <v>34</v>
      </c>
      <c r="D1154" s="19" t="s">
        <v>35</v>
      </c>
      <c r="E1154" s="19" t="s">
        <v>520</v>
      </c>
      <c r="F1154" s="25"/>
      <c r="G1154" s="18" t="s">
        <v>228</v>
      </c>
      <c r="H1154" s="19" t="s">
        <v>530</v>
      </c>
      <c r="I1154" s="21">
        <v>7848.37</v>
      </c>
      <c r="J1154" s="21">
        <v>1278.0899999999999</v>
      </c>
    </row>
    <row r="1155" spans="1:10" s="1" customFormat="1" ht="19.75" customHeight="1" x14ac:dyDescent="0.25">
      <c r="A1155" s="22"/>
      <c r="B1155" s="3" t="s">
        <v>519</v>
      </c>
      <c r="C1155" s="4" t="s">
        <v>34</v>
      </c>
      <c r="D1155" s="5" t="s">
        <v>35</v>
      </c>
      <c r="E1155" s="5" t="s">
        <v>520</v>
      </c>
      <c r="F1155" s="23"/>
      <c r="G1155" s="4" t="s">
        <v>228</v>
      </c>
      <c r="H1155" s="5" t="s">
        <v>524</v>
      </c>
      <c r="I1155" s="7">
        <v>1401.44</v>
      </c>
      <c r="J1155" s="7">
        <v>690.43</v>
      </c>
    </row>
    <row r="1156" spans="1:10" s="1" customFormat="1" ht="19.75" customHeight="1" x14ac:dyDescent="0.25">
      <c r="A1156" s="24"/>
      <c r="B1156" s="17" t="s">
        <v>519</v>
      </c>
      <c r="C1156" s="18" t="s">
        <v>36</v>
      </c>
      <c r="D1156" s="19" t="s">
        <v>37</v>
      </c>
      <c r="E1156" s="19" t="s">
        <v>520</v>
      </c>
      <c r="F1156" s="25"/>
      <c r="G1156" s="18" t="s">
        <v>228</v>
      </c>
      <c r="H1156" s="19" t="s">
        <v>530</v>
      </c>
      <c r="I1156" s="21">
        <v>1156.71</v>
      </c>
      <c r="J1156" s="21">
        <v>213.56</v>
      </c>
    </row>
    <row r="1157" spans="1:10" s="1" customFormat="1" ht="19.75" customHeight="1" x14ac:dyDescent="0.25">
      <c r="A1157" s="22"/>
      <c r="B1157" s="3" t="s">
        <v>519</v>
      </c>
      <c r="C1157" s="4" t="s">
        <v>36</v>
      </c>
      <c r="D1157" s="5" t="s">
        <v>37</v>
      </c>
      <c r="E1157" s="5" t="s">
        <v>520</v>
      </c>
      <c r="F1157" s="23"/>
      <c r="G1157" s="4" t="s">
        <v>228</v>
      </c>
      <c r="H1157" s="5" t="s">
        <v>524</v>
      </c>
      <c r="I1157" s="7">
        <v>211.57</v>
      </c>
      <c r="J1157" s="7">
        <v>114.98</v>
      </c>
    </row>
    <row r="1158" spans="1:10" s="1" customFormat="1" ht="19.75" customHeight="1" x14ac:dyDescent="0.25">
      <c r="A1158" s="24"/>
      <c r="B1158" s="17" t="s">
        <v>519</v>
      </c>
      <c r="C1158" s="18" t="s">
        <v>38</v>
      </c>
      <c r="D1158" s="19" t="s">
        <v>39</v>
      </c>
      <c r="E1158" s="19" t="s">
        <v>520</v>
      </c>
      <c r="F1158" s="25"/>
      <c r="G1158" s="18" t="s">
        <v>228</v>
      </c>
      <c r="H1158" s="19" t="s">
        <v>530</v>
      </c>
      <c r="I1158" s="21">
        <v>1.46</v>
      </c>
      <c r="J1158" s="21">
        <v>0.2</v>
      </c>
    </row>
    <row r="1159" spans="1:10" s="1" customFormat="1" ht="19.75" customHeight="1" x14ac:dyDescent="0.25">
      <c r="A1159" s="22"/>
      <c r="B1159" s="3" t="s">
        <v>519</v>
      </c>
      <c r="C1159" s="4" t="s">
        <v>38</v>
      </c>
      <c r="D1159" s="5" t="s">
        <v>39</v>
      </c>
      <c r="E1159" s="5" t="s">
        <v>520</v>
      </c>
      <c r="F1159" s="23"/>
      <c r="G1159" s="4" t="s">
        <v>228</v>
      </c>
      <c r="H1159" s="5" t="s">
        <v>524</v>
      </c>
      <c r="I1159" s="7">
        <v>0.26</v>
      </c>
      <c r="J1159" s="7"/>
    </row>
    <row r="1160" spans="1:10" s="1" customFormat="1" ht="19.75" customHeight="1" x14ac:dyDescent="0.25">
      <c r="A1160" s="24"/>
      <c r="B1160" s="17" t="s">
        <v>519</v>
      </c>
      <c r="C1160" s="18" t="s">
        <v>106</v>
      </c>
      <c r="D1160" s="19" t="s">
        <v>107</v>
      </c>
      <c r="E1160" s="19" t="s">
        <v>520</v>
      </c>
      <c r="F1160" s="25"/>
      <c r="G1160" s="18" t="s">
        <v>228</v>
      </c>
      <c r="H1160" s="19" t="s">
        <v>530</v>
      </c>
      <c r="I1160" s="21">
        <v>1043.71</v>
      </c>
      <c r="J1160" s="21">
        <v>165.66</v>
      </c>
    </row>
    <row r="1161" spans="1:10" s="1" customFormat="1" ht="19.75" customHeight="1" x14ac:dyDescent="0.25">
      <c r="A1161" s="22"/>
      <c r="B1161" s="3" t="s">
        <v>519</v>
      </c>
      <c r="C1161" s="4" t="s">
        <v>525</v>
      </c>
      <c r="D1161" s="5" t="s">
        <v>526</v>
      </c>
      <c r="E1161" s="5" t="s">
        <v>520</v>
      </c>
      <c r="F1161" s="23"/>
      <c r="G1161" s="4" t="s">
        <v>228</v>
      </c>
      <c r="H1161" s="5" t="s">
        <v>530</v>
      </c>
      <c r="I1161" s="7">
        <v>11095580.359999999</v>
      </c>
      <c r="J1161" s="7">
        <v>62429.38</v>
      </c>
    </row>
    <row r="1162" spans="1:10" s="1" customFormat="1" ht="19.75" customHeight="1" x14ac:dyDescent="0.25">
      <c r="A1162" s="8"/>
      <c r="B1162" s="8"/>
      <c r="C1162" s="9"/>
      <c r="D1162" s="9"/>
      <c r="E1162" s="10" t="s">
        <v>520</v>
      </c>
      <c r="F1162" s="10" t="s">
        <v>529</v>
      </c>
      <c r="G1162" s="11" t="s">
        <v>228</v>
      </c>
      <c r="H1162" s="10" t="s">
        <v>45</v>
      </c>
      <c r="I1162" s="12">
        <v>11119073.189999999</v>
      </c>
      <c r="J1162" s="12">
        <v>67413.08</v>
      </c>
    </row>
    <row r="1163" spans="1:10" s="1" customFormat="1" ht="19.75" customHeight="1" x14ac:dyDescent="0.25">
      <c r="A1163" s="24"/>
      <c r="B1163" s="17" t="s">
        <v>519</v>
      </c>
      <c r="C1163" s="18" t="s">
        <v>30</v>
      </c>
      <c r="D1163" s="19" t="s">
        <v>31</v>
      </c>
      <c r="E1163" s="19" t="s">
        <v>520</v>
      </c>
      <c r="F1163" s="20" t="s">
        <v>531</v>
      </c>
      <c r="G1163" s="18" t="s">
        <v>228</v>
      </c>
      <c r="H1163" s="19" t="s">
        <v>532</v>
      </c>
      <c r="I1163" s="21">
        <v>111609.85</v>
      </c>
      <c r="J1163" s="21"/>
    </row>
    <row r="1164" spans="1:10" s="1" customFormat="1" ht="19.75" customHeight="1" x14ac:dyDescent="0.25">
      <c r="A1164" s="22"/>
      <c r="B1164" s="3" t="s">
        <v>519</v>
      </c>
      <c r="C1164" s="4" t="s">
        <v>30</v>
      </c>
      <c r="D1164" s="5" t="s">
        <v>31</v>
      </c>
      <c r="E1164" s="5" t="s">
        <v>520</v>
      </c>
      <c r="F1164" s="23"/>
      <c r="G1164" s="4" t="s">
        <v>228</v>
      </c>
      <c r="H1164" s="5" t="s">
        <v>533</v>
      </c>
      <c r="I1164" s="7">
        <v>27902.47</v>
      </c>
      <c r="J1164" s="7"/>
    </row>
    <row r="1165" spans="1:10" s="1" customFormat="1" ht="19.75" customHeight="1" x14ac:dyDescent="0.25">
      <c r="A1165" s="24"/>
      <c r="B1165" s="17" t="s">
        <v>519</v>
      </c>
      <c r="C1165" s="18" t="s">
        <v>236</v>
      </c>
      <c r="D1165" s="19" t="s">
        <v>237</v>
      </c>
      <c r="E1165" s="19" t="s">
        <v>520</v>
      </c>
      <c r="F1165" s="25"/>
      <c r="G1165" s="18" t="s">
        <v>228</v>
      </c>
      <c r="H1165" s="19" t="s">
        <v>532</v>
      </c>
      <c r="I1165" s="21">
        <v>1494.94</v>
      </c>
      <c r="J1165" s="21"/>
    </row>
    <row r="1166" spans="1:10" s="1" customFormat="1" ht="19.75" customHeight="1" x14ac:dyDescent="0.25">
      <c r="A1166" s="22"/>
      <c r="B1166" s="3" t="s">
        <v>519</v>
      </c>
      <c r="C1166" s="4" t="s">
        <v>236</v>
      </c>
      <c r="D1166" s="5" t="s">
        <v>237</v>
      </c>
      <c r="E1166" s="5" t="s">
        <v>520</v>
      </c>
      <c r="F1166" s="23"/>
      <c r="G1166" s="4" t="s">
        <v>228</v>
      </c>
      <c r="H1166" s="5" t="s">
        <v>533</v>
      </c>
      <c r="I1166" s="7">
        <v>373.74</v>
      </c>
      <c r="J1166" s="7"/>
    </row>
    <row r="1167" spans="1:10" s="1" customFormat="1" ht="19.75" customHeight="1" x14ac:dyDescent="0.25">
      <c r="A1167" s="24"/>
      <c r="B1167" s="17" t="s">
        <v>519</v>
      </c>
      <c r="C1167" s="18" t="s">
        <v>32</v>
      </c>
      <c r="D1167" s="19" t="s">
        <v>33</v>
      </c>
      <c r="E1167" s="19" t="s">
        <v>520</v>
      </c>
      <c r="F1167" s="25"/>
      <c r="G1167" s="18" t="s">
        <v>228</v>
      </c>
      <c r="H1167" s="19" t="s">
        <v>532</v>
      </c>
      <c r="I1167" s="21">
        <v>8678.2800000000007</v>
      </c>
      <c r="J1167" s="21"/>
    </row>
    <row r="1168" spans="1:10" s="1" customFormat="1" ht="19.75" customHeight="1" x14ac:dyDescent="0.25">
      <c r="A1168" s="22"/>
      <c r="B1168" s="3" t="s">
        <v>519</v>
      </c>
      <c r="C1168" s="4" t="s">
        <v>32</v>
      </c>
      <c r="D1168" s="5" t="s">
        <v>33</v>
      </c>
      <c r="E1168" s="5" t="s">
        <v>520</v>
      </c>
      <c r="F1168" s="23"/>
      <c r="G1168" s="4" t="s">
        <v>228</v>
      </c>
      <c r="H1168" s="5" t="s">
        <v>533</v>
      </c>
      <c r="I1168" s="7">
        <v>2169.5700000000002</v>
      </c>
      <c r="J1168" s="7"/>
    </row>
    <row r="1169" spans="1:10" s="1" customFormat="1" ht="19.75" customHeight="1" x14ac:dyDescent="0.25">
      <c r="A1169" s="24"/>
      <c r="B1169" s="17" t="s">
        <v>519</v>
      </c>
      <c r="C1169" s="18" t="s">
        <v>34</v>
      </c>
      <c r="D1169" s="19" t="s">
        <v>35</v>
      </c>
      <c r="E1169" s="19" t="s">
        <v>520</v>
      </c>
      <c r="F1169" s="25"/>
      <c r="G1169" s="18" t="s">
        <v>228</v>
      </c>
      <c r="H1169" s="19" t="s">
        <v>532</v>
      </c>
      <c r="I1169" s="21">
        <v>100353.65</v>
      </c>
      <c r="J1169" s="21"/>
    </row>
    <row r="1170" spans="1:10" s="1" customFormat="1" ht="19.75" customHeight="1" x14ac:dyDescent="0.25">
      <c r="A1170" s="22"/>
      <c r="B1170" s="3" t="s">
        <v>519</v>
      </c>
      <c r="C1170" s="4" t="s">
        <v>34</v>
      </c>
      <c r="D1170" s="5" t="s">
        <v>35</v>
      </c>
      <c r="E1170" s="5" t="s">
        <v>520</v>
      </c>
      <c r="F1170" s="23"/>
      <c r="G1170" s="4" t="s">
        <v>228</v>
      </c>
      <c r="H1170" s="5" t="s">
        <v>533</v>
      </c>
      <c r="I1170" s="7">
        <v>25088.41</v>
      </c>
      <c r="J1170" s="7"/>
    </row>
    <row r="1171" spans="1:10" s="1" customFormat="1" ht="19.75" customHeight="1" x14ac:dyDescent="0.25">
      <c r="A1171" s="24"/>
      <c r="B1171" s="17" t="s">
        <v>519</v>
      </c>
      <c r="C1171" s="18" t="s">
        <v>36</v>
      </c>
      <c r="D1171" s="19" t="s">
        <v>37</v>
      </c>
      <c r="E1171" s="19" t="s">
        <v>520</v>
      </c>
      <c r="F1171" s="25"/>
      <c r="G1171" s="18" t="s">
        <v>228</v>
      </c>
      <c r="H1171" s="19" t="s">
        <v>532</v>
      </c>
      <c r="I1171" s="21">
        <v>19748.05</v>
      </c>
      <c r="J1171" s="21"/>
    </row>
    <row r="1172" spans="1:10" s="1" customFormat="1" ht="19.75" customHeight="1" x14ac:dyDescent="0.25">
      <c r="A1172" s="22"/>
      <c r="B1172" s="3" t="s">
        <v>519</v>
      </c>
      <c r="C1172" s="4" t="s">
        <v>36</v>
      </c>
      <c r="D1172" s="5" t="s">
        <v>37</v>
      </c>
      <c r="E1172" s="5" t="s">
        <v>520</v>
      </c>
      <c r="F1172" s="23"/>
      <c r="G1172" s="4" t="s">
        <v>228</v>
      </c>
      <c r="H1172" s="5" t="s">
        <v>533</v>
      </c>
      <c r="I1172" s="7">
        <v>4937.01</v>
      </c>
      <c r="J1172" s="7"/>
    </row>
    <row r="1173" spans="1:10" s="1" customFormat="1" ht="19.75" customHeight="1" x14ac:dyDescent="0.25">
      <c r="A1173" s="24"/>
      <c r="B1173" s="17" t="s">
        <v>519</v>
      </c>
      <c r="C1173" s="18" t="s">
        <v>38</v>
      </c>
      <c r="D1173" s="19" t="s">
        <v>39</v>
      </c>
      <c r="E1173" s="19" t="s">
        <v>520</v>
      </c>
      <c r="F1173" s="25"/>
      <c r="G1173" s="18" t="s">
        <v>228</v>
      </c>
      <c r="H1173" s="19" t="s">
        <v>532</v>
      </c>
      <c r="I1173" s="21">
        <v>19.399999999999999</v>
      </c>
      <c r="J1173" s="21"/>
    </row>
    <row r="1174" spans="1:10" s="1" customFormat="1" ht="19.75" customHeight="1" x14ac:dyDescent="0.25">
      <c r="A1174" s="22"/>
      <c r="B1174" s="3" t="s">
        <v>519</v>
      </c>
      <c r="C1174" s="4" t="s">
        <v>38</v>
      </c>
      <c r="D1174" s="5" t="s">
        <v>39</v>
      </c>
      <c r="E1174" s="5" t="s">
        <v>520</v>
      </c>
      <c r="F1174" s="23"/>
      <c r="G1174" s="4" t="s">
        <v>228</v>
      </c>
      <c r="H1174" s="5" t="s">
        <v>533</v>
      </c>
      <c r="I1174" s="7">
        <v>4.8499999999999996</v>
      </c>
      <c r="J1174" s="7"/>
    </row>
    <row r="1175" spans="1:10" s="1" customFormat="1" ht="19.75" customHeight="1" x14ac:dyDescent="0.25">
      <c r="A1175" s="24"/>
      <c r="B1175" s="17" t="s">
        <v>519</v>
      </c>
      <c r="C1175" s="18" t="s">
        <v>534</v>
      </c>
      <c r="D1175" s="19" t="s">
        <v>535</v>
      </c>
      <c r="E1175" s="19" t="s">
        <v>520</v>
      </c>
      <c r="F1175" s="25"/>
      <c r="G1175" s="18" t="s">
        <v>228</v>
      </c>
      <c r="H1175" s="19" t="s">
        <v>532</v>
      </c>
      <c r="I1175" s="21">
        <v>56230.400000000001</v>
      </c>
      <c r="J1175" s="21"/>
    </row>
    <row r="1176" spans="1:10" s="1" customFormat="1" ht="19.75" customHeight="1" x14ac:dyDescent="0.25">
      <c r="A1176" s="22"/>
      <c r="B1176" s="3" t="s">
        <v>519</v>
      </c>
      <c r="C1176" s="4" t="s">
        <v>534</v>
      </c>
      <c r="D1176" s="5" t="s">
        <v>535</v>
      </c>
      <c r="E1176" s="5" t="s">
        <v>520</v>
      </c>
      <c r="F1176" s="23"/>
      <c r="G1176" s="4" t="s">
        <v>228</v>
      </c>
      <c r="H1176" s="5" t="s">
        <v>533</v>
      </c>
      <c r="I1176" s="7">
        <v>14057.6</v>
      </c>
      <c r="J1176" s="7"/>
    </row>
    <row r="1177" spans="1:10" s="1" customFormat="1" ht="19.75" customHeight="1" x14ac:dyDescent="0.25">
      <c r="A1177" s="24"/>
      <c r="B1177" s="17" t="s">
        <v>519</v>
      </c>
      <c r="C1177" s="18" t="s">
        <v>106</v>
      </c>
      <c r="D1177" s="19" t="s">
        <v>107</v>
      </c>
      <c r="E1177" s="19" t="s">
        <v>520</v>
      </c>
      <c r="F1177" s="25"/>
      <c r="G1177" s="18" t="s">
        <v>228</v>
      </c>
      <c r="H1177" s="19" t="s">
        <v>532</v>
      </c>
      <c r="I1177" s="21">
        <v>4701.12</v>
      </c>
      <c r="J1177" s="21"/>
    </row>
    <row r="1178" spans="1:10" s="1" customFormat="1" ht="19.75" customHeight="1" x14ac:dyDescent="0.25">
      <c r="A1178" s="22"/>
      <c r="B1178" s="3" t="s">
        <v>519</v>
      </c>
      <c r="C1178" s="4" t="s">
        <v>106</v>
      </c>
      <c r="D1178" s="5" t="s">
        <v>107</v>
      </c>
      <c r="E1178" s="5" t="s">
        <v>520</v>
      </c>
      <c r="F1178" s="23"/>
      <c r="G1178" s="4" t="s">
        <v>228</v>
      </c>
      <c r="H1178" s="5" t="s">
        <v>533</v>
      </c>
      <c r="I1178" s="7">
        <v>1175.29</v>
      </c>
      <c r="J1178" s="7"/>
    </row>
    <row r="1179" spans="1:10" s="1" customFormat="1" ht="19.75" customHeight="1" x14ac:dyDescent="0.25">
      <c r="A1179" s="24"/>
      <c r="B1179" s="17" t="s">
        <v>519</v>
      </c>
      <c r="C1179" s="18" t="s">
        <v>525</v>
      </c>
      <c r="D1179" s="19" t="s">
        <v>526</v>
      </c>
      <c r="E1179" s="19" t="s">
        <v>520</v>
      </c>
      <c r="F1179" s="25"/>
      <c r="G1179" s="18" t="s">
        <v>228</v>
      </c>
      <c r="H1179" s="19" t="s">
        <v>532</v>
      </c>
      <c r="I1179" s="21">
        <v>125175.1</v>
      </c>
      <c r="J1179" s="21"/>
    </row>
    <row r="1180" spans="1:10" s="1" customFormat="1" ht="19.75" customHeight="1" x14ac:dyDescent="0.25">
      <c r="A1180" s="22"/>
      <c r="B1180" s="3" t="s">
        <v>519</v>
      </c>
      <c r="C1180" s="4" t="s">
        <v>525</v>
      </c>
      <c r="D1180" s="5" t="s">
        <v>526</v>
      </c>
      <c r="E1180" s="5" t="s">
        <v>520</v>
      </c>
      <c r="F1180" s="23"/>
      <c r="G1180" s="4" t="s">
        <v>228</v>
      </c>
      <c r="H1180" s="5" t="s">
        <v>533</v>
      </c>
      <c r="I1180" s="7">
        <v>31293.77</v>
      </c>
      <c r="J1180" s="7"/>
    </row>
    <row r="1181" spans="1:10" s="1" customFormat="1" ht="19.75" customHeight="1" x14ac:dyDescent="0.25">
      <c r="A1181" s="8"/>
      <c r="B1181" s="8"/>
      <c r="C1181" s="9"/>
      <c r="D1181" s="9"/>
      <c r="E1181" s="10" t="s">
        <v>520</v>
      </c>
      <c r="F1181" s="10" t="s">
        <v>531</v>
      </c>
      <c r="G1181" s="11" t="s">
        <v>228</v>
      </c>
      <c r="H1181" s="10" t="s">
        <v>45</v>
      </c>
      <c r="I1181" s="12">
        <v>535013.5</v>
      </c>
      <c r="J1181" s="12"/>
    </row>
    <row r="1182" spans="1:10" s="1" customFormat="1" ht="19.75" customHeight="1" x14ac:dyDescent="0.25">
      <c r="A1182" s="24"/>
      <c r="B1182" s="17" t="s">
        <v>519</v>
      </c>
      <c r="C1182" s="18" t="s">
        <v>30</v>
      </c>
      <c r="D1182" s="19" t="s">
        <v>31</v>
      </c>
      <c r="E1182" s="19" t="s">
        <v>520</v>
      </c>
      <c r="F1182" s="20" t="s">
        <v>536</v>
      </c>
      <c r="G1182" s="18" t="s">
        <v>228</v>
      </c>
      <c r="H1182" s="19" t="s">
        <v>537</v>
      </c>
      <c r="I1182" s="21">
        <v>92272.68</v>
      </c>
      <c r="J1182" s="21">
        <v>10118.950000000001</v>
      </c>
    </row>
    <row r="1183" spans="1:10" s="1" customFormat="1" ht="19.75" customHeight="1" x14ac:dyDescent="0.25">
      <c r="A1183" s="22"/>
      <c r="B1183" s="3" t="s">
        <v>519</v>
      </c>
      <c r="C1183" s="4" t="s">
        <v>30</v>
      </c>
      <c r="D1183" s="5" t="s">
        <v>31</v>
      </c>
      <c r="E1183" s="5" t="s">
        <v>520</v>
      </c>
      <c r="F1183" s="23"/>
      <c r="G1183" s="4" t="s">
        <v>228</v>
      </c>
      <c r="H1183" s="5" t="s">
        <v>538</v>
      </c>
      <c r="I1183" s="7">
        <v>23068.16</v>
      </c>
      <c r="J1183" s="7">
        <v>2529.73</v>
      </c>
    </row>
    <row r="1184" spans="1:10" s="1" customFormat="1" ht="19.75" customHeight="1" x14ac:dyDescent="0.25">
      <c r="A1184" s="24"/>
      <c r="B1184" s="17" t="s">
        <v>519</v>
      </c>
      <c r="C1184" s="18" t="s">
        <v>30</v>
      </c>
      <c r="D1184" s="19" t="s">
        <v>31</v>
      </c>
      <c r="E1184" s="19" t="s">
        <v>520</v>
      </c>
      <c r="F1184" s="25"/>
      <c r="G1184" s="18" t="s">
        <v>228</v>
      </c>
      <c r="H1184" s="19" t="s">
        <v>524</v>
      </c>
      <c r="I1184" s="21">
        <v>17972.77</v>
      </c>
      <c r="J1184" s="21">
        <v>5043.51</v>
      </c>
    </row>
    <row r="1185" spans="1:10" s="1" customFormat="1" ht="19.75" customHeight="1" x14ac:dyDescent="0.25">
      <c r="A1185" s="22"/>
      <c r="B1185" s="3" t="s">
        <v>519</v>
      </c>
      <c r="C1185" s="4" t="s">
        <v>236</v>
      </c>
      <c r="D1185" s="5" t="s">
        <v>237</v>
      </c>
      <c r="E1185" s="5" t="s">
        <v>520</v>
      </c>
      <c r="F1185" s="23"/>
      <c r="G1185" s="4" t="s">
        <v>228</v>
      </c>
      <c r="H1185" s="5" t="s">
        <v>537</v>
      </c>
      <c r="I1185" s="7">
        <v>4863.42</v>
      </c>
      <c r="J1185" s="7"/>
    </row>
    <row r="1186" spans="1:10" s="1" customFormat="1" ht="19.75" customHeight="1" x14ac:dyDescent="0.25">
      <c r="A1186" s="24"/>
      <c r="B1186" s="17" t="s">
        <v>519</v>
      </c>
      <c r="C1186" s="18" t="s">
        <v>236</v>
      </c>
      <c r="D1186" s="19" t="s">
        <v>237</v>
      </c>
      <c r="E1186" s="19" t="s">
        <v>520</v>
      </c>
      <c r="F1186" s="25"/>
      <c r="G1186" s="18" t="s">
        <v>228</v>
      </c>
      <c r="H1186" s="19" t="s">
        <v>538</v>
      </c>
      <c r="I1186" s="21">
        <v>1215.8499999999999</v>
      </c>
      <c r="J1186" s="21"/>
    </row>
    <row r="1187" spans="1:10" s="1" customFormat="1" ht="19.75" customHeight="1" x14ac:dyDescent="0.25">
      <c r="A1187" s="22"/>
      <c r="B1187" s="3" t="s">
        <v>519</v>
      </c>
      <c r="C1187" s="4" t="s">
        <v>238</v>
      </c>
      <c r="D1187" s="5" t="s">
        <v>239</v>
      </c>
      <c r="E1187" s="5" t="s">
        <v>520</v>
      </c>
      <c r="F1187" s="23"/>
      <c r="G1187" s="4" t="s">
        <v>228</v>
      </c>
      <c r="H1187" s="5" t="s">
        <v>537</v>
      </c>
      <c r="I1187" s="7">
        <v>54.6</v>
      </c>
      <c r="J1187" s="7"/>
    </row>
    <row r="1188" spans="1:10" s="1" customFormat="1" ht="19.75" customHeight="1" x14ac:dyDescent="0.25">
      <c r="A1188" s="24"/>
      <c r="B1188" s="17" t="s">
        <v>519</v>
      </c>
      <c r="C1188" s="18" t="s">
        <v>238</v>
      </c>
      <c r="D1188" s="19" t="s">
        <v>239</v>
      </c>
      <c r="E1188" s="19" t="s">
        <v>520</v>
      </c>
      <c r="F1188" s="25"/>
      <c r="G1188" s="18" t="s">
        <v>228</v>
      </c>
      <c r="H1188" s="19" t="s">
        <v>538</v>
      </c>
      <c r="I1188" s="21">
        <v>13.65</v>
      </c>
      <c r="J1188" s="21"/>
    </row>
    <row r="1189" spans="1:10" s="1" customFormat="1" ht="19.75" customHeight="1" x14ac:dyDescent="0.25">
      <c r="A1189" s="22"/>
      <c r="B1189" s="3" t="s">
        <v>519</v>
      </c>
      <c r="C1189" s="4" t="s">
        <v>32</v>
      </c>
      <c r="D1189" s="5" t="s">
        <v>33</v>
      </c>
      <c r="E1189" s="5" t="s">
        <v>520</v>
      </c>
      <c r="F1189" s="23"/>
      <c r="G1189" s="4" t="s">
        <v>228</v>
      </c>
      <c r="H1189" s="5" t="s">
        <v>537</v>
      </c>
      <c r="I1189" s="7">
        <v>7222.83</v>
      </c>
      <c r="J1189" s="7">
        <v>760.53</v>
      </c>
    </row>
    <row r="1190" spans="1:10" s="1" customFormat="1" ht="19.75" customHeight="1" x14ac:dyDescent="0.25">
      <c r="A1190" s="24"/>
      <c r="B1190" s="17" t="s">
        <v>519</v>
      </c>
      <c r="C1190" s="18" t="s">
        <v>32</v>
      </c>
      <c r="D1190" s="19" t="s">
        <v>33</v>
      </c>
      <c r="E1190" s="19" t="s">
        <v>520</v>
      </c>
      <c r="F1190" s="25"/>
      <c r="G1190" s="18" t="s">
        <v>228</v>
      </c>
      <c r="H1190" s="19" t="s">
        <v>538</v>
      </c>
      <c r="I1190" s="21">
        <v>1805.73</v>
      </c>
      <c r="J1190" s="21">
        <v>190.14</v>
      </c>
    </row>
    <row r="1191" spans="1:10" s="1" customFormat="1" ht="19.75" customHeight="1" x14ac:dyDescent="0.25">
      <c r="A1191" s="22"/>
      <c r="B1191" s="3" t="s">
        <v>519</v>
      </c>
      <c r="C1191" s="4" t="s">
        <v>32</v>
      </c>
      <c r="D1191" s="5" t="s">
        <v>33</v>
      </c>
      <c r="E1191" s="5" t="s">
        <v>520</v>
      </c>
      <c r="F1191" s="23"/>
      <c r="G1191" s="4" t="s">
        <v>228</v>
      </c>
      <c r="H1191" s="5" t="s">
        <v>524</v>
      </c>
      <c r="I1191" s="7">
        <v>1337.53</v>
      </c>
      <c r="J1191" s="7">
        <v>381.61</v>
      </c>
    </row>
    <row r="1192" spans="1:10" s="1" customFormat="1" ht="19.75" customHeight="1" x14ac:dyDescent="0.25">
      <c r="A1192" s="24"/>
      <c r="B1192" s="17" t="s">
        <v>519</v>
      </c>
      <c r="C1192" s="18" t="s">
        <v>34</v>
      </c>
      <c r="D1192" s="19" t="s">
        <v>35</v>
      </c>
      <c r="E1192" s="19" t="s">
        <v>520</v>
      </c>
      <c r="F1192" s="25"/>
      <c r="G1192" s="18" t="s">
        <v>228</v>
      </c>
      <c r="H1192" s="19" t="s">
        <v>537</v>
      </c>
      <c r="I1192" s="21">
        <v>81402.559999999998</v>
      </c>
      <c r="J1192" s="21">
        <v>8220.4500000000007</v>
      </c>
    </row>
    <row r="1193" spans="1:10" s="1" customFormat="1" ht="19.75" customHeight="1" x14ac:dyDescent="0.25">
      <c r="A1193" s="22"/>
      <c r="B1193" s="3" t="s">
        <v>519</v>
      </c>
      <c r="C1193" s="4" t="s">
        <v>34</v>
      </c>
      <c r="D1193" s="5" t="s">
        <v>35</v>
      </c>
      <c r="E1193" s="5" t="s">
        <v>520</v>
      </c>
      <c r="F1193" s="23"/>
      <c r="G1193" s="4" t="s">
        <v>228</v>
      </c>
      <c r="H1193" s="5" t="s">
        <v>538</v>
      </c>
      <c r="I1193" s="7">
        <v>20350.72</v>
      </c>
      <c r="J1193" s="7">
        <v>2055.12</v>
      </c>
    </row>
    <row r="1194" spans="1:10" s="1" customFormat="1" ht="19.75" customHeight="1" x14ac:dyDescent="0.25">
      <c r="A1194" s="24"/>
      <c r="B1194" s="17" t="s">
        <v>519</v>
      </c>
      <c r="C1194" s="18" t="s">
        <v>34</v>
      </c>
      <c r="D1194" s="19" t="s">
        <v>35</v>
      </c>
      <c r="E1194" s="19" t="s">
        <v>520</v>
      </c>
      <c r="F1194" s="25"/>
      <c r="G1194" s="18" t="s">
        <v>228</v>
      </c>
      <c r="H1194" s="19" t="s">
        <v>524</v>
      </c>
      <c r="I1194" s="21">
        <v>14942.71</v>
      </c>
      <c r="J1194" s="21">
        <v>4109.37</v>
      </c>
    </row>
    <row r="1195" spans="1:10" s="1" customFormat="1" ht="19.75" customHeight="1" x14ac:dyDescent="0.25">
      <c r="A1195" s="22"/>
      <c r="B1195" s="3" t="s">
        <v>519</v>
      </c>
      <c r="C1195" s="4" t="s">
        <v>36</v>
      </c>
      <c r="D1195" s="5" t="s">
        <v>37</v>
      </c>
      <c r="E1195" s="5" t="s">
        <v>520</v>
      </c>
      <c r="F1195" s="23"/>
      <c r="G1195" s="4" t="s">
        <v>228</v>
      </c>
      <c r="H1195" s="5" t="s">
        <v>537</v>
      </c>
      <c r="I1195" s="7">
        <v>9039.92</v>
      </c>
      <c r="J1195" s="7">
        <v>1081.81</v>
      </c>
    </row>
    <row r="1196" spans="1:10" s="1" customFormat="1" ht="19.75" customHeight="1" x14ac:dyDescent="0.25">
      <c r="A1196" s="24"/>
      <c r="B1196" s="17" t="s">
        <v>519</v>
      </c>
      <c r="C1196" s="18" t="s">
        <v>36</v>
      </c>
      <c r="D1196" s="19" t="s">
        <v>37</v>
      </c>
      <c r="E1196" s="19" t="s">
        <v>520</v>
      </c>
      <c r="F1196" s="25"/>
      <c r="G1196" s="18" t="s">
        <v>228</v>
      </c>
      <c r="H1196" s="19" t="s">
        <v>538</v>
      </c>
      <c r="I1196" s="21">
        <v>2259.94</v>
      </c>
      <c r="J1196" s="21">
        <v>270.45</v>
      </c>
    </row>
    <row r="1197" spans="1:10" s="1" customFormat="1" ht="19.75" customHeight="1" x14ac:dyDescent="0.25">
      <c r="A1197" s="22"/>
      <c r="B1197" s="3" t="s">
        <v>519</v>
      </c>
      <c r="C1197" s="4" t="s">
        <v>36</v>
      </c>
      <c r="D1197" s="5" t="s">
        <v>37</v>
      </c>
      <c r="E1197" s="5" t="s">
        <v>520</v>
      </c>
      <c r="F1197" s="23"/>
      <c r="G1197" s="4" t="s">
        <v>228</v>
      </c>
      <c r="H1197" s="5" t="s">
        <v>524</v>
      </c>
      <c r="I1197" s="7">
        <v>1729.25</v>
      </c>
      <c r="J1197" s="7">
        <v>420.86</v>
      </c>
    </row>
    <row r="1198" spans="1:10" s="1" customFormat="1" ht="19.75" customHeight="1" x14ac:dyDescent="0.25">
      <c r="A1198" s="24"/>
      <c r="B1198" s="17" t="s">
        <v>519</v>
      </c>
      <c r="C1198" s="18" t="s">
        <v>38</v>
      </c>
      <c r="D1198" s="19" t="s">
        <v>39</v>
      </c>
      <c r="E1198" s="19" t="s">
        <v>520</v>
      </c>
      <c r="F1198" s="25"/>
      <c r="G1198" s="18" t="s">
        <v>228</v>
      </c>
      <c r="H1198" s="19" t="s">
        <v>537</v>
      </c>
      <c r="I1198" s="21">
        <v>21.32</v>
      </c>
      <c r="J1198" s="21">
        <v>3.49</v>
      </c>
    </row>
    <row r="1199" spans="1:10" s="1" customFormat="1" ht="19.75" customHeight="1" x14ac:dyDescent="0.25">
      <c r="A1199" s="22"/>
      <c r="B1199" s="3" t="s">
        <v>519</v>
      </c>
      <c r="C1199" s="4" t="s">
        <v>38</v>
      </c>
      <c r="D1199" s="5" t="s">
        <v>39</v>
      </c>
      <c r="E1199" s="5" t="s">
        <v>520</v>
      </c>
      <c r="F1199" s="23"/>
      <c r="G1199" s="4" t="s">
        <v>228</v>
      </c>
      <c r="H1199" s="5" t="s">
        <v>538</v>
      </c>
      <c r="I1199" s="7">
        <v>5.33</v>
      </c>
      <c r="J1199" s="7">
        <v>0.87</v>
      </c>
    </row>
    <row r="1200" spans="1:10" s="1" customFormat="1" ht="19.75" customHeight="1" x14ac:dyDescent="0.25">
      <c r="A1200" s="24"/>
      <c r="B1200" s="17" t="s">
        <v>519</v>
      </c>
      <c r="C1200" s="18" t="s">
        <v>38</v>
      </c>
      <c r="D1200" s="19" t="s">
        <v>39</v>
      </c>
      <c r="E1200" s="19" t="s">
        <v>520</v>
      </c>
      <c r="F1200" s="25"/>
      <c r="G1200" s="18" t="s">
        <v>228</v>
      </c>
      <c r="H1200" s="19" t="s">
        <v>524</v>
      </c>
      <c r="I1200" s="21">
        <v>3.62</v>
      </c>
      <c r="J1200" s="21">
        <v>1.17</v>
      </c>
    </row>
    <row r="1201" spans="1:10" s="1" customFormat="1" ht="19.75" customHeight="1" x14ac:dyDescent="0.25">
      <c r="A1201" s="22"/>
      <c r="B1201" s="3" t="s">
        <v>519</v>
      </c>
      <c r="C1201" s="4" t="s">
        <v>534</v>
      </c>
      <c r="D1201" s="5" t="s">
        <v>535</v>
      </c>
      <c r="E1201" s="5" t="s">
        <v>520</v>
      </c>
      <c r="F1201" s="23"/>
      <c r="G1201" s="4" t="s">
        <v>228</v>
      </c>
      <c r="H1201" s="5" t="s">
        <v>537</v>
      </c>
      <c r="I1201" s="7">
        <v>8678.8799999999992</v>
      </c>
      <c r="J1201" s="7"/>
    </row>
    <row r="1202" spans="1:10" s="1" customFormat="1" ht="19.75" customHeight="1" x14ac:dyDescent="0.25">
      <c r="A1202" s="24"/>
      <c r="B1202" s="17" t="s">
        <v>519</v>
      </c>
      <c r="C1202" s="18" t="s">
        <v>534</v>
      </c>
      <c r="D1202" s="19" t="s">
        <v>535</v>
      </c>
      <c r="E1202" s="19" t="s">
        <v>520</v>
      </c>
      <c r="F1202" s="25"/>
      <c r="G1202" s="18" t="s">
        <v>228</v>
      </c>
      <c r="H1202" s="19" t="s">
        <v>538</v>
      </c>
      <c r="I1202" s="21">
        <v>2169.7199999999998</v>
      </c>
      <c r="J1202" s="21"/>
    </row>
    <row r="1203" spans="1:10" s="1" customFormat="1" ht="19.75" customHeight="1" x14ac:dyDescent="0.25">
      <c r="A1203" s="22"/>
      <c r="B1203" s="3" t="s">
        <v>519</v>
      </c>
      <c r="C1203" s="4" t="s">
        <v>106</v>
      </c>
      <c r="D1203" s="5" t="s">
        <v>107</v>
      </c>
      <c r="E1203" s="5" t="s">
        <v>520</v>
      </c>
      <c r="F1203" s="23"/>
      <c r="G1203" s="4" t="s">
        <v>228</v>
      </c>
      <c r="H1203" s="5" t="s">
        <v>537</v>
      </c>
      <c r="I1203" s="7">
        <v>9847.32</v>
      </c>
      <c r="J1203" s="7">
        <v>753.02</v>
      </c>
    </row>
    <row r="1204" spans="1:10" s="1" customFormat="1" ht="19.75" customHeight="1" x14ac:dyDescent="0.25">
      <c r="A1204" s="24"/>
      <c r="B1204" s="17" t="s">
        <v>519</v>
      </c>
      <c r="C1204" s="18" t="s">
        <v>106</v>
      </c>
      <c r="D1204" s="19" t="s">
        <v>107</v>
      </c>
      <c r="E1204" s="19" t="s">
        <v>520</v>
      </c>
      <c r="F1204" s="25"/>
      <c r="G1204" s="18" t="s">
        <v>228</v>
      </c>
      <c r="H1204" s="19" t="s">
        <v>538</v>
      </c>
      <c r="I1204" s="21">
        <v>2461.84</v>
      </c>
      <c r="J1204" s="21">
        <v>188.26</v>
      </c>
    </row>
    <row r="1205" spans="1:10" s="1" customFormat="1" ht="19.75" customHeight="1" x14ac:dyDescent="0.25">
      <c r="A1205" s="22"/>
      <c r="B1205" s="3" t="s">
        <v>519</v>
      </c>
      <c r="C1205" s="4" t="s">
        <v>525</v>
      </c>
      <c r="D1205" s="5" t="s">
        <v>526</v>
      </c>
      <c r="E1205" s="5" t="s">
        <v>520</v>
      </c>
      <c r="F1205" s="23"/>
      <c r="G1205" s="4" t="s">
        <v>228</v>
      </c>
      <c r="H1205" s="5" t="s">
        <v>537</v>
      </c>
      <c r="I1205" s="7">
        <v>2374705.44</v>
      </c>
      <c r="J1205" s="7">
        <v>101120.26</v>
      </c>
    </row>
    <row r="1206" spans="1:10" s="1" customFormat="1" ht="19.75" customHeight="1" x14ac:dyDescent="0.25">
      <c r="A1206" s="24"/>
      <c r="B1206" s="17" t="s">
        <v>519</v>
      </c>
      <c r="C1206" s="18" t="s">
        <v>525</v>
      </c>
      <c r="D1206" s="19" t="s">
        <v>526</v>
      </c>
      <c r="E1206" s="19" t="s">
        <v>520</v>
      </c>
      <c r="F1206" s="25"/>
      <c r="G1206" s="18" t="s">
        <v>228</v>
      </c>
      <c r="H1206" s="19" t="s">
        <v>538</v>
      </c>
      <c r="I1206" s="21">
        <v>593676.37</v>
      </c>
      <c r="J1206" s="21">
        <v>25280.07</v>
      </c>
    </row>
    <row r="1207" spans="1:10" s="1" customFormat="1" ht="19.75" customHeight="1" x14ac:dyDescent="0.25">
      <c r="A1207" s="8"/>
      <c r="B1207" s="8"/>
      <c r="C1207" s="9"/>
      <c r="D1207" s="9"/>
      <c r="E1207" s="10" t="s">
        <v>520</v>
      </c>
      <c r="F1207" s="10" t="s">
        <v>536</v>
      </c>
      <c r="G1207" s="11" t="s">
        <v>228</v>
      </c>
      <c r="H1207" s="10" t="s">
        <v>45</v>
      </c>
      <c r="I1207" s="12">
        <v>3271122.16</v>
      </c>
      <c r="J1207" s="12">
        <v>162529.67000000001</v>
      </c>
    </row>
    <row r="1208" spans="1:10" s="1" customFormat="1" ht="19.75" customHeight="1" x14ac:dyDescent="0.25">
      <c r="A1208" s="22"/>
      <c r="B1208" s="3" t="s">
        <v>519</v>
      </c>
      <c r="C1208" s="4" t="s">
        <v>30</v>
      </c>
      <c r="D1208" s="5" t="s">
        <v>31</v>
      </c>
      <c r="E1208" s="5" t="s">
        <v>13</v>
      </c>
      <c r="F1208" s="6" t="s">
        <v>13</v>
      </c>
      <c r="G1208" s="4" t="s">
        <v>228</v>
      </c>
      <c r="H1208" s="5" t="s">
        <v>16</v>
      </c>
      <c r="I1208" s="7">
        <v>91268.87</v>
      </c>
      <c r="J1208" s="7"/>
    </row>
    <row r="1209" spans="1:10" s="1" customFormat="1" ht="19.75" customHeight="1" x14ac:dyDescent="0.25">
      <c r="A1209" s="24"/>
      <c r="B1209" s="17" t="s">
        <v>519</v>
      </c>
      <c r="C1209" s="18" t="s">
        <v>236</v>
      </c>
      <c r="D1209" s="19" t="s">
        <v>237</v>
      </c>
      <c r="E1209" s="19" t="s">
        <v>13</v>
      </c>
      <c r="F1209" s="25"/>
      <c r="G1209" s="18" t="s">
        <v>228</v>
      </c>
      <c r="H1209" s="19" t="s">
        <v>16</v>
      </c>
      <c r="I1209" s="21">
        <v>9426.67</v>
      </c>
      <c r="J1209" s="21"/>
    </row>
    <row r="1210" spans="1:10" s="1" customFormat="1" ht="19.75" customHeight="1" x14ac:dyDescent="0.25">
      <c r="A1210" s="22"/>
      <c r="B1210" s="3" t="s">
        <v>519</v>
      </c>
      <c r="C1210" s="4" t="s">
        <v>238</v>
      </c>
      <c r="D1210" s="5" t="s">
        <v>239</v>
      </c>
      <c r="E1210" s="5" t="s">
        <v>13</v>
      </c>
      <c r="F1210" s="23"/>
      <c r="G1210" s="4" t="s">
        <v>228</v>
      </c>
      <c r="H1210" s="5" t="s">
        <v>16</v>
      </c>
      <c r="I1210" s="7">
        <v>1104.4100000000001</v>
      </c>
      <c r="J1210" s="7"/>
    </row>
    <row r="1211" spans="1:10" s="1" customFormat="1" ht="19.75" customHeight="1" x14ac:dyDescent="0.25">
      <c r="A1211" s="24"/>
      <c r="B1211" s="17" t="s">
        <v>519</v>
      </c>
      <c r="C1211" s="18" t="s">
        <v>32</v>
      </c>
      <c r="D1211" s="19" t="s">
        <v>33</v>
      </c>
      <c r="E1211" s="19" t="s">
        <v>13</v>
      </c>
      <c r="F1211" s="25"/>
      <c r="G1211" s="18" t="s">
        <v>228</v>
      </c>
      <c r="H1211" s="19" t="s">
        <v>16</v>
      </c>
      <c r="I1211" s="21">
        <v>7484.86</v>
      </c>
      <c r="J1211" s="21"/>
    </row>
    <row r="1212" spans="1:10" s="1" customFormat="1" ht="19.75" customHeight="1" x14ac:dyDescent="0.25">
      <c r="A1212" s="22"/>
      <c r="B1212" s="3" t="s">
        <v>519</v>
      </c>
      <c r="C1212" s="4" t="s">
        <v>34</v>
      </c>
      <c r="D1212" s="5" t="s">
        <v>35</v>
      </c>
      <c r="E1212" s="5" t="s">
        <v>13</v>
      </c>
      <c r="F1212" s="23"/>
      <c r="G1212" s="4" t="s">
        <v>228</v>
      </c>
      <c r="H1212" s="5" t="s">
        <v>16</v>
      </c>
      <c r="I1212" s="7">
        <v>84767.16</v>
      </c>
      <c r="J1212" s="7"/>
    </row>
    <row r="1213" spans="1:10" s="1" customFormat="1" ht="19.75" customHeight="1" x14ac:dyDescent="0.25">
      <c r="A1213" s="24"/>
      <c r="B1213" s="17" t="s">
        <v>519</v>
      </c>
      <c r="C1213" s="18" t="s">
        <v>36</v>
      </c>
      <c r="D1213" s="19" t="s">
        <v>37</v>
      </c>
      <c r="E1213" s="19" t="s">
        <v>13</v>
      </c>
      <c r="F1213" s="25"/>
      <c r="G1213" s="18" t="s">
        <v>228</v>
      </c>
      <c r="H1213" s="19" t="s">
        <v>16</v>
      </c>
      <c r="I1213" s="21">
        <v>11242.72</v>
      </c>
      <c r="J1213" s="21"/>
    </row>
    <row r="1214" spans="1:10" s="1" customFormat="1" ht="19.75" customHeight="1" x14ac:dyDescent="0.25">
      <c r="A1214" s="22"/>
      <c r="B1214" s="3" t="s">
        <v>519</v>
      </c>
      <c r="C1214" s="4" t="s">
        <v>38</v>
      </c>
      <c r="D1214" s="5" t="s">
        <v>39</v>
      </c>
      <c r="E1214" s="5" t="s">
        <v>13</v>
      </c>
      <c r="F1214" s="23"/>
      <c r="G1214" s="4" t="s">
        <v>228</v>
      </c>
      <c r="H1214" s="5" t="s">
        <v>16</v>
      </c>
      <c r="I1214" s="7">
        <v>17.34</v>
      </c>
      <c r="J1214" s="7"/>
    </row>
    <row r="1215" spans="1:10" s="1" customFormat="1" ht="19.75" customHeight="1" x14ac:dyDescent="0.25">
      <c r="A1215" s="24"/>
      <c r="B1215" s="17" t="s">
        <v>519</v>
      </c>
      <c r="C1215" s="18" t="s">
        <v>106</v>
      </c>
      <c r="D1215" s="19" t="s">
        <v>107</v>
      </c>
      <c r="E1215" s="19" t="s">
        <v>13</v>
      </c>
      <c r="F1215" s="25"/>
      <c r="G1215" s="18" t="s">
        <v>228</v>
      </c>
      <c r="H1215" s="19" t="s">
        <v>16</v>
      </c>
      <c r="I1215" s="21">
        <v>22012.99</v>
      </c>
      <c r="J1215" s="21"/>
    </row>
    <row r="1216" spans="1:10" s="1" customFormat="1" ht="19.75" customHeight="1" x14ac:dyDescent="0.25">
      <c r="A1216" s="22"/>
      <c r="B1216" s="3" t="s">
        <v>519</v>
      </c>
      <c r="C1216" s="4" t="s">
        <v>109</v>
      </c>
      <c r="D1216" s="5" t="s">
        <v>110</v>
      </c>
      <c r="E1216" s="5" t="s">
        <v>13</v>
      </c>
      <c r="F1216" s="23"/>
      <c r="G1216" s="4" t="s">
        <v>228</v>
      </c>
      <c r="H1216" s="5" t="s">
        <v>16</v>
      </c>
      <c r="I1216" s="7">
        <v>30.64</v>
      </c>
      <c r="J1216" s="7"/>
    </row>
    <row r="1217" spans="1:10" s="1" customFormat="1" ht="19.75" customHeight="1" x14ac:dyDescent="0.25">
      <c r="A1217" s="24"/>
      <c r="B1217" s="17" t="s">
        <v>519</v>
      </c>
      <c r="C1217" s="18" t="s">
        <v>11</v>
      </c>
      <c r="D1217" s="19" t="s">
        <v>12</v>
      </c>
      <c r="E1217" s="19" t="s">
        <v>13</v>
      </c>
      <c r="F1217" s="25"/>
      <c r="G1217" s="18" t="s">
        <v>228</v>
      </c>
      <c r="H1217" s="19" t="s">
        <v>16</v>
      </c>
      <c r="I1217" s="21">
        <v>134576.04999999999</v>
      </c>
      <c r="J1217" s="21"/>
    </row>
    <row r="1218" spans="1:10" s="1" customFormat="1" ht="19.75" customHeight="1" x14ac:dyDescent="0.25">
      <c r="A1218" s="22"/>
      <c r="B1218" s="3" t="s">
        <v>519</v>
      </c>
      <c r="C1218" s="4" t="s">
        <v>63</v>
      </c>
      <c r="D1218" s="5" t="s">
        <v>64</v>
      </c>
      <c r="E1218" s="5" t="s">
        <v>13</v>
      </c>
      <c r="F1218" s="23"/>
      <c r="G1218" s="4" t="s">
        <v>228</v>
      </c>
      <c r="H1218" s="5" t="s">
        <v>16</v>
      </c>
      <c r="I1218" s="7">
        <v>5180.01</v>
      </c>
      <c r="J1218" s="7"/>
    </row>
    <row r="1219" spans="1:10" s="1" customFormat="1" ht="19.75" customHeight="1" x14ac:dyDescent="0.25">
      <c r="A1219" s="24"/>
      <c r="B1219" s="17" t="s">
        <v>519</v>
      </c>
      <c r="C1219" s="18" t="s">
        <v>71</v>
      </c>
      <c r="D1219" s="19" t="s">
        <v>72</v>
      </c>
      <c r="E1219" s="19" t="s">
        <v>13</v>
      </c>
      <c r="F1219" s="25"/>
      <c r="G1219" s="18" t="s">
        <v>228</v>
      </c>
      <c r="H1219" s="19" t="s">
        <v>16</v>
      </c>
      <c r="I1219" s="21">
        <v>9.5399999999999991</v>
      </c>
      <c r="J1219" s="21"/>
    </row>
    <row r="1220" spans="1:10" s="1" customFormat="1" ht="19.75" customHeight="1" x14ac:dyDescent="0.25">
      <c r="A1220" s="22"/>
      <c r="B1220" s="3" t="s">
        <v>519</v>
      </c>
      <c r="C1220" s="4" t="s">
        <v>73</v>
      </c>
      <c r="D1220" s="5" t="s">
        <v>74</v>
      </c>
      <c r="E1220" s="5" t="s">
        <v>13</v>
      </c>
      <c r="F1220" s="23"/>
      <c r="G1220" s="4" t="s">
        <v>228</v>
      </c>
      <c r="H1220" s="5" t="s">
        <v>16</v>
      </c>
      <c r="I1220" s="7">
        <v>20.56</v>
      </c>
      <c r="J1220" s="7"/>
    </row>
    <row r="1221" spans="1:10" s="1" customFormat="1" ht="19.75" customHeight="1" x14ac:dyDescent="0.25">
      <c r="A1221" s="24"/>
      <c r="B1221" s="17" t="s">
        <v>519</v>
      </c>
      <c r="C1221" s="18" t="s">
        <v>170</v>
      </c>
      <c r="D1221" s="19" t="s">
        <v>171</v>
      </c>
      <c r="E1221" s="19" t="s">
        <v>13</v>
      </c>
      <c r="F1221" s="25"/>
      <c r="G1221" s="18" t="s">
        <v>228</v>
      </c>
      <c r="H1221" s="19" t="s">
        <v>16</v>
      </c>
      <c r="I1221" s="21">
        <v>35.49</v>
      </c>
      <c r="J1221" s="21"/>
    </row>
    <row r="1222" spans="1:10" s="1" customFormat="1" ht="19.75" customHeight="1" x14ac:dyDescent="0.25">
      <c r="A1222" s="22"/>
      <c r="B1222" s="3" t="s">
        <v>519</v>
      </c>
      <c r="C1222" s="4" t="s">
        <v>539</v>
      </c>
      <c r="D1222" s="5" t="s">
        <v>540</v>
      </c>
      <c r="E1222" s="5" t="s">
        <v>13</v>
      </c>
      <c r="F1222" s="23"/>
      <c r="G1222" s="4" t="s">
        <v>228</v>
      </c>
      <c r="H1222" s="5" t="s">
        <v>16</v>
      </c>
      <c r="I1222" s="7">
        <v>848.91</v>
      </c>
      <c r="J1222" s="7"/>
    </row>
    <row r="1223" spans="1:10" s="1" customFormat="1" ht="19.75" customHeight="1" x14ac:dyDescent="0.25">
      <c r="A1223" s="8"/>
      <c r="B1223" s="8"/>
      <c r="C1223" s="9"/>
      <c r="D1223" s="9"/>
      <c r="E1223" s="10" t="s">
        <v>13</v>
      </c>
      <c r="F1223" s="10" t="s">
        <v>13</v>
      </c>
      <c r="G1223" s="11" t="s">
        <v>228</v>
      </c>
      <c r="H1223" s="10" t="s">
        <v>16</v>
      </c>
      <c r="I1223" s="12">
        <v>368026.22</v>
      </c>
      <c r="J1223" s="12"/>
    </row>
    <row r="1224" spans="1:10" s="1" customFormat="1" ht="19.75" customHeight="1" x14ac:dyDescent="0.25">
      <c r="A1224" s="13" t="s">
        <v>518</v>
      </c>
      <c r="B1224" s="14"/>
      <c r="C1224" s="9"/>
      <c r="D1224" s="9"/>
      <c r="E1224" s="9"/>
      <c r="F1224" s="9"/>
      <c r="G1224" s="9"/>
      <c r="H1224" s="10" t="s">
        <v>541</v>
      </c>
      <c r="I1224" s="12">
        <v>37952366.579999998</v>
      </c>
      <c r="J1224" s="12">
        <v>518755.49</v>
      </c>
    </row>
    <row r="1225" spans="1:10" s="1" customFormat="1" ht="11.15" customHeight="1" x14ac:dyDescent="0.25">
      <c r="A1225" s="15"/>
      <c r="B1225" s="16"/>
      <c r="C1225" s="15"/>
      <c r="D1225" s="16"/>
      <c r="E1225" s="15"/>
      <c r="F1225" s="15"/>
      <c r="G1225" s="15"/>
      <c r="H1225" s="15"/>
      <c r="I1225" s="15"/>
      <c r="J1225" s="15"/>
    </row>
    <row r="1226" spans="1:10" s="1" customFormat="1" ht="19.75" customHeight="1" x14ac:dyDescent="0.25">
      <c r="A1226" s="17" t="s">
        <v>542</v>
      </c>
      <c r="B1226" s="17" t="s">
        <v>543</v>
      </c>
      <c r="C1226" s="18" t="s">
        <v>11</v>
      </c>
      <c r="D1226" s="19" t="s">
        <v>12</v>
      </c>
      <c r="E1226" s="19" t="s">
        <v>13</v>
      </c>
      <c r="F1226" s="20" t="s">
        <v>13</v>
      </c>
      <c r="G1226" s="18" t="s">
        <v>228</v>
      </c>
      <c r="H1226" s="19" t="s">
        <v>16</v>
      </c>
      <c r="I1226" s="21">
        <v>460.7</v>
      </c>
      <c r="J1226" s="21"/>
    </row>
    <row r="1227" spans="1:10" s="1" customFormat="1" ht="19.75" customHeight="1" x14ac:dyDescent="0.25">
      <c r="A1227" s="8"/>
      <c r="B1227" s="8"/>
      <c r="C1227" s="9"/>
      <c r="D1227" s="9"/>
      <c r="E1227" s="10" t="s">
        <v>13</v>
      </c>
      <c r="F1227" s="10" t="s">
        <v>13</v>
      </c>
      <c r="G1227" s="11" t="s">
        <v>228</v>
      </c>
      <c r="H1227" s="10" t="s">
        <v>16</v>
      </c>
      <c r="I1227" s="12">
        <v>460.7</v>
      </c>
      <c r="J1227" s="12"/>
    </row>
    <row r="1228" spans="1:10" s="1" customFormat="1" ht="19.75" customHeight="1" x14ac:dyDescent="0.25">
      <c r="A1228" s="13" t="s">
        <v>542</v>
      </c>
      <c r="B1228" s="14"/>
      <c r="C1228" s="9"/>
      <c r="D1228" s="9"/>
      <c r="E1228" s="9"/>
      <c r="F1228" s="9"/>
      <c r="G1228" s="9"/>
      <c r="H1228" s="10" t="s">
        <v>544</v>
      </c>
      <c r="I1228" s="12">
        <v>460.7</v>
      </c>
      <c r="J1228" s="12"/>
    </row>
    <row r="1229" spans="1:10" s="1" customFormat="1" ht="11.15" customHeight="1" x14ac:dyDescent="0.25">
      <c r="A1229" s="15"/>
      <c r="B1229" s="16"/>
      <c r="C1229" s="15"/>
      <c r="D1229" s="16"/>
      <c r="E1229" s="15"/>
      <c r="F1229" s="15"/>
      <c r="G1229" s="15"/>
      <c r="H1229" s="15"/>
      <c r="I1229" s="15"/>
      <c r="J1229" s="15"/>
    </row>
    <row r="1230" spans="1:10" s="1" customFormat="1" ht="19.75" customHeight="1" x14ac:dyDescent="0.25">
      <c r="A1230" s="3" t="s">
        <v>545</v>
      </c>
      <c r="B1230" s="3" t="s">
        <v>546</v>
      </c>
      <c r="C1230" s="4" t="s">
        <v>11</v>
      </c>
      <c r="D1230" s="5" t="s">
        <v>12</v>
      </c>
      <c r="E1230" s="5" t="s">
        <v>13</v>
      </c>
      <c r="F1230" s="6" t="s">
        <v>13</v>
      </c>
      <c r="G1230" s="4" t="s">
        <v>15</v>
      </c>
      <c r="H1230" s="5" t="s">
        <v>16</v>
      </c>
      <c r="I1230" s="7">
        <v>4414</v>
      </c>
      <c r="J1230" s="7"/>
    </row>
    <row r="1231" spans="1:10" s="1" customFormat="1" ht="19.75" customHeight="1" x14ac:dyDescent="0.25">
      <c r="A1231" s="8"/>
      <c r="B1231" s="8"/>
      <c r="C1231" s="9"/>
      <c r="D1231" s="9"/>
      <c r="E1231" s="10" t="s">
        <v>13</v>
      </c>
      <c r="F1231" s="10" t="s">
        <v>13</v>
      </c>
      <c r="G1231" s="11" t="s">
        <v>15</v>
      </c>
      <c r="H1231" s="10" t="s">
        <v>16</v>
      </c>
      <c r="I1231" s="12">
        <v>4414</v>
      </c>
      <c r="J1231" s="12"/>
    </row>
    <row r="1232" spans="1:10" s="1" customFormat="1" ht="19.75" customHeight="1" x14ac:dyDescent="0.25">
      <c r="A1232" s="13" t="s">
        <v>545</v>
      </c>
      <c r="B1232" s="14"/>
      <c r="C1232" s="9"/>
      <c r="D1232" s="9"/>
      <c r="E1232" s="9"/>
      <c r="F1232" s="9"/>
      <c r="G1232" s="9"/>
      <c r="H1232" s="10" t="s">
        <v>547</v>
      </c>
      <c r="I1232" s="12">
        <v>4414</v>
      </c>
      <c r="J1232" s="12"/>
    </row>
    <row r="1233" spans="1:10" s="1" customFormat="1" ht="11.15" customHeight="1" x14ac:dyDescent="0.25">
      <c r="A1233" s="15"/>
      <c r="B1233" s="16"/>
      <c r="C1233" s="15"/>
      <c r="D1233" s="16"/>
      <c r="E1233" s="15"/>
      <c r="F1233" s="15"/>
      <c r="G1233" s="15"/>
      <c r="H1233" s="15"/>
      <c r="I1233" s="15"/>
      <c r="J1233" s="15"/>
    </row>
    <row r="1234" spans="1:10" s="1" customFormat="1" ht="19.75" customHeight="1" x14ac:dyDescent="0.25">
      <c r="A1234" s="17" t="s">
        <v>548</v>
      </c>
      <c r="B1234" s="17" t="s">
        <v>549</v>
      </c>
      <c r="C1234" s="18" t="s">
        <v>30</v>
      </c>
      <c r="D1234" s="19" t="s">
        <v>31</v>
      </c>
      <c r="E1234" s="19" t="s">
        <v>13</v>
      </c>
      <c r="F1234" s="20" t="s">
        <v>13</v>
      </c>
      <c r="G1234" s="18" t="s">
        <v>15</v>
      </c>
      <c r="H1234" s="19" t="s">
        <v>16</v>
      </c>
      <c r="I1234" s="21">
        <v>552450.55000000005</v>
      </c>
      <c r="J1234" s="21"/>
    </row>
    <row r="1235" spans="1:10" s="1" customFormat="1" ht="19.75" customHeight="1" x14ac:dyDescent="0.25">
      <c r="A1235" s="22"/>
      <c r="B1235" s="3" t="s">
        <v>549</v>
      </c>
      <c r="C1235" s="4" t="s">
        <v>234</v>
      </c>
      <c r="D1235" s="5" t="s">
        <v>235</v>
      </c>
      <c r="E1235" s="5" t="s">
        <v>13</v>
      </c>
      <c r="F1235" s="23"/>
      <c r="G1235" s="4" t="s">
        <v>15</v>
      </c>
      <c r="H1235" s="5" t="s">
        <v>16</v>
      </c>
      <c r="I1235" s="7">
        <v>38709</v>
      </c>
      <c r="J1235" s="7"/>
    </row>
    <row r="1236" spans="1:10" s="1" customFormat="1" ht="19.75" customHeight="1" x14ac:dyDescent="0.25">
      <c r="A1236" s="24"/>
      <c r="B1236" s="17" t="s">
        <v>549</v>
      </c>
      <c r="C1236" s="18" t="s">
        <v>236</v>
      </c>
      <c r="D1236" s="19" t="s">
        <v>237</v>
      </c>
      <c r="E1236" s="19" t="s">
        <v>13</v>
      </c>
      <c r="F1236" s="25"/>
      <c r="G1236" s="18" t="s">
        <v>15</v>
      </c>
      <c r="H1236" s="19" t="s">
        <v>16</v>
      </c>
      <c r="I1236" s="21">
        <v>8837</v>
      </c>
      <c r="J1236" s="21"/>
    </row>
    <row r="1237" spans="1:10" s="1" customFormat="1" ht="19.75" customHeight="1" x14ac:dyDescent="0.25">
      <c r="A1237" s="22"/>
      <c r="B1237" s="3" t="s">
        <v>549</v>
      </c>
      <c r="C1237" s="4" t="s">
        <v>238</v>
      </c>
      <c r="D1237" s="5" t="s">
        <v>239</v>
      </c>
      <c r="E1237" s="5" t="s">
        <v>13</v>
      </c>
      <c r="F1237" s="23"/>
      <c r="G1237" s="4" t="s">
        <v>15</v>
      </c>
      <c r="H1237" s="5" t="s">
        <v>16</v>
      </c>
      <c r="I1237" s="7">
        <v>4131.78</v>
      </c>
      <c r="J1237" s="7"/>
    </row>
    <row r="1238" spans="1:10" s="1" customFormat="1" ht="19.75" customHeight="1" x14ac:dyDescent="0.25">
      <c r="A1238" s="24"/>
      <c r="B1238" s="17" t="s">
        <v>549</v>
      </c>
      <c r="C1238" s="18" t="s">
        <v>134</v>
      </c>
      <c r="D1238" s="19" t="s">
        <v>135</v>
      </c>
      <c r="E1238" s="19" t="s">
        <v>13</v>
      </c>
      <c r="F1238" s="25"/>
      <c r="G1238" s="18" t="s">
        <v>15</v>
      </c>
      <c r="H1238" s="19" t="s">
        <v>16</v>
      </c>
      <c r="I1238" s="21">
        <v>9543.65</v>
      </c>
      <c r="J1238" s="21"/>
    </row>
    <row r="1239" spans="1:10" s="1" customFormat="1" ht="19.75" customHeight="1" x14ac:dyDescent="0.25">
      <c r="A1239" s="22"/>
      <c r="B1239" s="3" t="s">
        <v>549</v>
      </c>
      <c r="C1239" s="4" t="s">
        <v>32</v>
      </c>
      <c r="D1239" s="5" t="s">
        <v>33</v>
      </c>
      <c r="E1239" s="5" t="s">
        <v>13</v>
      </c>
      <c r="F1239" s="23"/>
      <c r="G1239" s="4" t="s">
        <v>15</v>
      </c>
      <c r="H1239" s="5" t="s">
        <v>16</v>
      </c>
      <c r="I1239" s="7">
        <v>50462.54</v>
      </c>
      <c r="J1239" s="7"/>
    </row>
    <row r="1240" spans="1:10" s="1" customFormat="1" ht="19.75" customHeight="1" x14ac:dyDescent="0.25">
      <c r="A1240" s="24"/>
      <c r="B1240" s="17" t="s">
        <v>549</v>
      </c>
      <c r="C1240" s="18" t="s">
        <v>34</v>
      </c>
      <c r="D1240" s="19" t="s">
        <v>35</v>
      </c>
      <c r="E1240" s="19" t="s">
        <v>13</v>
      </c>
      <c r="F1240" s="25"/>
      <c r="G1240" s="18" t="s">
        <v>15</v>
      </c>
      <c r="H1240" s="19" t="s">
        <v>16</v>
      </c>
      <c r="I1240" s="21">
        <v>271588.07</v>
      </c>
      <c r="J1240" s="21"/>
    </row>
    <row r="1241" spans="1:10" s="1" customFormat="1" ht="19.75" customHeight="1" x14ac:dyDescent="0.25">
      <c r="A1241" s="22"/>
      <c r="B1241" s="3" t="s">
        <v>549</v>
      </c>
      <c r="C1241" s="4" t="s">
        <v>36</v>
      </c>
      <c r="D1241" s="5" t="s">
        <v>37</v>
      </c>
      <c r="E1241" s="5" t="s">
        <v>13</v>
      </c>
      <c r="F1241" s="23"/>
      <c r="G1241" s="4" t="s">
        <v>15</v>
      </c>
      <c r="H1241" s="5" t="s">
        <v>16</v>
      </c>
      <c r="I1241" s="7">
        <v>121938.06</v>
      </c>
      <c r="J1241" s="7"/>
    </row>
    <row r="1242" spans="1:10" s="1" customFormat="1" ht="19.75" customHeight="1" x14ac:dyDescent="0.25">
      <c r="A1242" s="24"/>
      <c r="B1242" s="17" t="s">
        <v>549</v>
      </c>
      <c r="C1242" s="18" t="s">
        <v>38</v>
      </c>
      <c r="D1242" s="19" t="s">
        <v>39</v>
      </c>
      <c r="E1242" s="19" t="s">
        <v>13</v>
      </c>
      <c r="F1242" s="25"/>
      <c r="G1242" s="18" t="s">
        <v>15</v>
      </c>
      <c r="H1242" s="19" t="s">
        <v>16</v>
      </c>
      <c r="I1242" s="21">
        <v>177</v>
      </c>
      <c r="J1242" s="21"/>
    </row>
    <row r="1243" spans="1:10" s="1" customFormat="1" ht="19.75" customHeight="1" x14ac:dyDescent="0.25">
      <c r="A1243" s="22"/>
      <c r="B1243" s="3" t="s">
        <v>549</v>
      </c>
      <c r="C1243" s="4" t="s">
        <v>11</v>
      </c>
      <c r="D1243" s="5" t="s">
        <v>12</v>
      </c>
      <c r="E1243" s="5" t="s">
        <v>13</v>
      </c>
      <c r="F1243" s="23"/>
      <c r="G1243" s="4" t="s">
        <v>15</v>
      </c>
      <c r="H1243" s="5" t="s">
        <v>16</v>
      </c>
      <c r="I1243" s="7">
        <v>101881.72</v>
      </c>
      <c r="J1243" s="7"/>
    </row>
    <row r="1244" spans="1:10" s="1" customFormat="1" ht="19.75" customHeight="1" x14ac:dyDescent="0.25">
      <c r="A1244" s="8"/>
      <c r="B1244" s="8"/>
      <c r="C1244" s="9"/>
      <c r="D1244" s="9"/>
      <c r="E1244" s="10" t="s">
        <v>13</v>
      </c>
      <c r="F1244" s="10" t="s">
        <v>13</v>
      </c>
      <c r="G1244" s="11" t="s">
        <v>15</v>
      </c>
      <c r="H1244" s="10" t="s">
        <v>16</v>
      </c>
      <c r="I1244" s="12">
        <v>1159719.3700000001</v>
      </c>
      <c r="J1244" s="12"/>
    </row>
    <row r="1245" spans="1:10" s="1" customFormat="1" ht="19.75" customHeight="1" x14ac:dyDescent="0.25">
      <c r="A1245" s="13" t="s">
        <v>548</v>
      </c>
      <c r="B1245" s="14"/>
      <c r="C1245" s="9"/>
      <c r="D1245" s="9"/>
      <c r="E1245" s="9"/>
      <c r="F1245" s="9"/>
      <c r="G1245" s="9"/>
      <c r="H1245" s="10" t="s">
        <v>550</v>
      </c>
      <c r="I1245" s="12">
        <v>1159719.3700000001</v>
      </c>
      <c r="J1245" s="12"/>
    </row>
    <row r="1246" spans="1:10" s="1" customFormat="1" ht="11.15" customHeight="1" x14ac:dyDescent="0.25">
      <c r="A1246" s="15"/>
      <c r="B1246" s="16"/>
      <c r="C1246" s="15"/>
      <c r="D1246" s="16"/>
      <c r="E1246" s="15"/>
      <c r="F1246" s="15"/>
      <c r="G1246" s="15"/>
      <c r="H1246" s="15"/>
      <c r="I1246" s="15"/>
      <c r="J1246" s="15"/>
    </row>
    <row r="1247" spans="1:10" s="1" customFormat="1" ht="19.75" customHeight="1" x14ac:dyDescent="0.25">
      <c r="A1247" s="17" t="s">
        <v>551</v>
      </c>
      <c r="B1247" s="17" t="s">
        <v>552</v>
      </c>
      <c r="C1247" s="18" t="s">
        <v>164</v>
      </c>
      <c r="D1247" s="19" t="s">
        <v>165</v>
      </c>
      <c r="E1247" s="19" t="s">
        <v>13</v>
      </c>
      <c r="F1247" s="20" t="s">
        <v>13</v>
      </c>
      <c r="G1247" s="18" t="s">
        <v>15</v>
      </c>
      <c r="H1247" s="19" t="s">
        <v>16</v>
      </c>
      <c r="I1247" s="21">
        <v>55</v>
      </c>
      <c r="J1247" s="21"/>
    </row>
    <row r="1248" spans="1:10" s="1" customFormat="1" ht="19.75" customHeight="1" x14ac:dyDescent="0.25">
      <c r="A1248" s="22"/>
      <c r="B1248" s="3" t="s">
        <v>552</v>
      </c>
      <c r="C1248" s="4" t="s">
        <v>553</v>
      </c>
      <c r="D1248" s="5" t="s">
        <v>554</v>
      </c>
      <c r="E1248" s="5" t="s">
        <v>13</v>
      </c>
      <c r="F1248" s="23"/>
      <c r="G1248" s="4" t="s">
        <v>15</v>
      </c>
      <c r="H1248" s="5" t="s">
        <v>16</v>
      </c>
      <c r="I1248" s="7">
        <v>35476646.149999999</v>
      </c>
      <c r="J1248" s="7"/>
    </row>
    <row r="1249" spans="1:10" s="1" customFormat="1" ht="19.75" customHeight="1" x14ac:dyDescent="0.25">
      <c r="A1249" s="24"/>
      <c r="B1249" s="17" t="s">
        <v>552</v>
      </c>
      <c r="C1249" s="18" t="s">
        <v>553</v>
      </c>
      <c r="D1249" s="19" t="s">
        <v>554</v>
      </c>
      <c r="E1249" s="19" t="s">
        <v>13</v>
      </c>
      <c r="F1249" s="25"/>
      <c r="G1249" s="18" t="s">
        <v>44</v>
      </c>
      <c r="H1249" s="19" t="s">
        <v>16</v>
      </c>
      <c r="I1249" s="21">
        <v>550500</v>
      </c>
      <c r="J1249" s="21"/>
    </row>
    <row r="1250" spans="1:10" s="1" customFormat="1" ht="19.75" customHeight="1" x14ac:dyDescent="0.25">
      <c r="A1250" s="8"/>
      <c r="B1250" s="8"/>
      <c r="C1250" s="9"/>
      <c r="D1250" s="9"/>
      <c r="E1250" s="10" t="s">
        <v>13</v>
      </c>
      <c r="F1250" s="10" t="s">
        <v>13</v>
      </c>
      <c r="G1250" s="11" t="s">
        <v>45</v>
      </c>
      <c r="H1250" s="10" t="s">
        <v>16</v>
      </c>
      <c r="I1250" s="12">
        <v>36027201.149999999</v>
      </c>
      <c r="J1250" s="12"/>
    </row>
    <row r="1251" spans="1:10" s="1" customFormat="1" ht="19.75" customHeight="1" x14ac:dyDescent="0.25">
      <c r="A1251" s="13" t="s">
        <v>551</v>
      </c>
      <c r="B1251" s="14"/>
      <c r="C1251" s="9"/>
      <c r="D1251" s="9"/>
      <c r="E1251" s="9"/>
      <c r="F1251" s="9"/>
      <c r="G1251" s="9"/>
      <c r="H1251" s="10" t="s">
        <v>555</v>
      </c>
      <c r="I1251" s="12">
        <v>36027201.149999999</v>
      </c>
      <c r="J1251" s="12"/>
    </row>
    <row r="1252" spans="1:10" s="1" customFormat="1" ht="11.15" customHeight="1" x14ac:dyDescent="0.25">
      <c r="A1252" s="15"/>
      <c r="B1252" s="16"/>
      <c r="C1252" s="15"/>
      <c r="D1252" s="16"/>
      <c r="E1252" s="15"/>
      <c r="F1252" s="15"/>
      <c r="G1252" s="15"/>
      <c r="H1252" s="15"/>
      <c r="I1252" s="15"/>
      <c r="J1252" s="15"/>
    </row>
    <row r="1253" spans="1:10" s="1" customFormat="1" ht="19.75" customHeight="1" x14ac:dyDescent="0.25">
      <c r="A1253" s="3" t="s">
        <v>556</v>
      </c>
      <c r="B1253" s="3" t="s">
        <v>557</v>
      </c>
      <c r="C1253" s="4" t="s">
        <v>30</v>
      </c>
      <c r="D1253" s="5" t="s">
        <v>31</v>
      </c>
      <c r="E1253" s="5" t="s">
        <v>13</v>
      </c>
      <c r="F1253" s="6" t="s">
        <v>13</v>
      </c>
      <c r="G1253" s="4" t="s">
        <v>15</v>
      </c>
      <c r="H1253" s="5" t="s">
        <v>16</v>
      </c>
      <c r="I1253" s="7">
        <v>110834.11</v>
      </c>
      <c r="J1253" s="7"/>
    </row>
    <row r="1254" spans="1:10" s="1" customFormat="1" ht="19.75" customHeight="1" x14ac:dyDescent="0.25">
      <c r="A1254" s="24"/>
      <c r="B1254" s="17" t="s">
        <v>557</v>
      </c>
      <c r="C1254" s="18" t="s">
        <v>236</v>
      </c>
      <c r="D1254" s="19" t="s">
        <v>237</v>
      </c>
      <c r="E1254" s="19" t="s">
        <v>13</v>
      </c>
      <c r="F1254" s="25"/>
      <c r="G1254" s="18" t="s">
        <v>15</v>
      </c>
      <c r="H1254" s="19" t="s">
        <v>16</v>
      </c>
      <c r="I1254" s="21">
        <v>9714.9500000000007</v>
      </c>
      <c r="J1254" s="21"/>
    </row>
    <row r="1255" spans="1:10" s="1" customFormat="1" ht="19.75" customHeight="1" x14ac:dyDescent="0.25">
      <c r="A1255" s="22"/>
      <c r="B1255" s="3" t="s">
        <v>557</v>
      </c>
      <c r="C1255" s="4" t="s">
        <v>32</v>
      </c>
      <c r="D1255" s="5" t="s">
        <v>33</v>
      </c>
      <c r="E1255" s="5" t="s">
        <v>13</v>
      </c>
      <c r="F1255" s="23"/>
      <c r="G1255" s="4" t="s">
        <v>15</v>
      </c>
      <c r="H1255" s="5" t="s">
        <v>16</v>
      </c>
      <c r="I1255" s="7">
        <v>9067.76</v>
      </c>
      <c r="J1255" s="7"/>
    </row>
    <row r="1256" spans="1:10" s="1" customFormat="1" ht="19.75" customHeight="1" x14ac:dyDescent="0.25">
      <c r="A1256" s="24"/>
      <c r="B1256" s="17" t="s">
        <v>557</v>
      </c>
      <c r="C1256" s="18" t="s">
        <v>34</v>
      </c>
      <c r="D1256" s="19" t="s">
        <v>35</v>
      </c>
      <c r="E1256" s="19" t="s">
        <v>13</v>
      </c>
      <c r="F1256" s="25"/>
      <c r="G1256" s="18" t="s">
        <v>15</v>
      </c>
      <c r="H1256" s="19" t="s">
        <v>16</v>
      </c>
      <c r="I1256" s="21">
        <v>43999.07</v>
      </c>
      <c r="J1256" s="21"/>
    </row>
    <row r="1257" spans="1:10" s="1" customFormat="1" ht="19.75" customHeight="1" x14ac:dyDescent="0.25">
      <c r="A1257" s="22"/>
      <c r="B1257" s="3" t="s">
        <v>557</v>
      </c>
      <c r="C1257" s="4" t="s">
        <v>36</v>
      </c>
      <c r="D1257" s="5" t="s">
        <v>37</v>
      </c>
      <c r="E1257" s="5" t="s">
        <v>13</v>
      </c>
      <c r="F1257" s="23"/>
      <c r="G1257" s="4" t="s">
        <v>15</v>
      </c>
      <c r="H1257" s="5" t="s">
        <v>16</v>
      </c>
      <c r="I1257" s="7">
        <v>9737.8799999999992</v>
      </c>
      <c r="J1257" s="7"/>
    </row>
    <row r="1258" spans="1:10" s="1" customFormat="1" ht="19.75" customHeight="1" x14ac:dyDescent="0.25">
      <c r="A1258" s="24"/>
      <c r="B1258" s="17" t="s">
        <v>557</v>
      </c>
      <c r="C1258" s="18" t="s">
        <v>38</v>
      </c>
      <c r="D1258" s="19" t="s">
        <v>39</v>
      </c>
      <c r="E1258" s="19" t="s">
        <v>13</v>
      </c>
      <c r="F1258" s="25"/>
      <c r="G1258" s="18" t="s">
        <v>15</v>
      </c>
      <c r="H1258" s="19" t="s">
        <v>16</v>
      </c>
      <c r="I1258" s="21">
        <v>34.14</v>
      </c>
      <c r="J1258" s="21"/>
    </row>
    <row r="1259" spans="1:10" s="1" customFormat="1" ht="19.75" customHeight="1" x14ac:dyDescent="0.25">
      <c r="A1259" s="8"/>
      <c r="B1259" s="8"/>
      <c r="C1259" s="9"/>
      <c r="D1259" s="9"/>
      <c r="E1259" s="10" t="s">
        <v>13</v>
      </c>
      <c r="F1259" s="10" t="s">
        <v>13</v>
      </c>
      <c r="G1259" s="11" t="s">
        <v>15</v>
      </c>
      <c r="H1259" s="10" t="s">
        <v>16</v>
      </c>
      <c r="I1259" s="12">
        <v>183387.91</v>
      </c>
      <c r="J1259" s="12"/>
    </row>
    <row r="1260" spans="1:10" s="1" customFormat="1" ht="19.75" customHeight="1" x14ac:dyDescent="0.25">
      <c r="A1260" s="13" t="s">
        <v>556</v>
      </c>
      <c r="B1260" s="14"/>
      <c r="C1260" s="9"/>
      <c r="D1260" s="9"/>
      <c r="E1260" s="9"/>
      <c r="F1260" s="9"/>
      <c r="G1260" s="9"/>
      <c r="H1260" s="10" t="s">
        <v>558</v>
      </c>
      <c r="I1260" s="12">
        <v>183387.91</v>
      </c>
      <c r="J1260" s="12"/>
    </row>
    <row r="1261" spans="1:10" s="1" customFormat="1" ht="11.15" customHeight="1" x14ac:dyDescent="0.25">
      <c r="A1261" s="15"/>
      <c r="B1261" s="16"/>
      <c r="C1261" s="15"/>
      <c r="D1261" s="16"/>
      <c r="E1261" s="15"/>
      <c r="F1261" s="15"/>
      <c r="G1261" s="15"/>
      <c r="H1261" s="15"/>
      <c r="I1261" s="15"/>
      <c r="J1261" s="15"/>
    </row>
    <row r="1262" spans="1:10" s="1" customFormat="1" ht="19.75" customHeight="1" x14ac:dyDescent="0.25">
      <c r="A1262" s="3" t="s">
        <v>559</v>
      </c>
      <c r="B1262" s="3" t="s">
        <v>560</v>
      </c>
      <c r="C1262" s="4" t="s">
        <v>252</v>
      </c>
      <c r="D1262" s="5" t="s">
        <v>253</v>
      </c>
      <c r="E1262" s="5" t="s">
        <v>561</v>
      </c>
      <c r="F1262" s="6" t="s">
        <v>562</v>
      </c>
      <c r="G1262" s="4" t="s">
        <v>15</v>
      </c>
      <c r="H1262" s="5" t="s">
        <v>563</v>
      </c>
      <c r="I1262" s="7">
        <v>2148.14</v>
      </c>
      <c r="J1262" s="7"/>
    </row>
    <row r="1263" spans="1:10" s="1" customFormat="1" ht="19.75" customHeight="1" x14ac:dyDescent="0.25">
      <c r="A1263" s="24"/>
      <c r="B1263" s="17" t="s">
        <v>560</v>
      </c>
      <c r="C1263" s="18" t="s">
        <v>252</v>
      </c>
      <c r="D1263" s="19" t="s">
        <v>253</v>
      </c>
      <c r="E1263" s="19" t="s">
        <v>561</v>
      </c>
      <c r="F1263" s="25"/>
      <c r="G1263" s="18" t="s">
        <v>44</v>
      </c>
      <c r="H1263" s="19" t="s">
        <v>563</v>
      </c>
      <c r="I1263" s="21">
        <v>24050.44</v>
      </c>
      <c r="J1263" s="21"/>
    </row>
    <row r="1264" spans="1:10" s="1" customFormat="1" ht="19.75" customHeight="1" x14ac:dyDescent="0.25">
      <c r="A1264" s="22"/>
      <c r="B1264" s="3" t="s">
        <v>560</v>
      </c>
      <c r="C1264" s="4" t="s">
        <v>252</v>
      </c>
      <c r="D1264" s="5" t="s">
        <v>253</v>
      </c>
      <c r="E1264" s="5" t="s">
        <v>561</v>
      </c>
      <c r="F1264" s="23"/>
      <c r="G1264" s="4" t="s">
        <v>120</v>
      </c>
      <c r="H1264" s="5" t="s">
        <v>563</v>
      </c>
      <c r="I1264" s="7">
        <v>4666.0600000000004</v>
      </c>
      <c r="J1264" s="7">
        <v>716.26</v>
      </c>
    </row>
    <row r="1265" spans="1:10" s="1" customFormat="1" ht="19.75" customHeight="1" x14ac:dyDescent="0.25">
      <c r="A1265" s="24"/>
      <c r="B1265" s="17" t="s">
        <v>560</v>
      </c>
      <c r="C1265" s="18" t="s">
        <v>276</v>
      </c>
      <c r="D1265" s="19" t="s">
        <v>277</v>
      </c>
      <c r="E1265" s="19" t="s">
        <v>561</v>
      </c>
      <c r="F1265" s="25"/>
      <c r="G1265" s="18" t="s">
        <v>15</v>
      </c>
      <c r="H1265" s="19" t="s">
        <v>563</v>
      </c>
      <c r="I1265" s="21">
        <v>563.6</v>
      </c>
      <c r="J1265" s="21"/>
    </row>
    <row r="1266" spans="1:10" s="1" customFormat="1" ht="19.75" customHeight="1" x14ac:dyDescent="0.25">
      <c r="A1266" s="22"/>
      <c r="B1266" s="3" t="s">
        <v>560</v>
      </c>
      <c r="C1266" s="4" t="s">
        <v>276</v>
      </c>
      <c r="D1266" s="5" t="s">
        <v>277</v>
      </c>
      <c r="E1266" s="5" t="s">
        <v>561</v>
      </c>
      <c r="F1266" s="23"/>
      <c r="G1266" s="4" t="s">
        <v>44</v>
      </c>
      <c r="H1266" s="5" t="s">
        <v>563</v>
      </c>
      <c r="I1266" s="7">
        <v>5059.7</v>
      </c>
      <c r="J1266" s="7"/>
    </row>
    <row r="1267" spans="1:10" s="1" customFormat="1" ht="19.75" customHeight="1" x14ac:dyDescent="0.25">
      <c r="A1267" s="24"/>
      <c r="B1267" s="17" t="s">
        <v>560</v>
      </c>
      <c r="C1267" s="18" t="s">
        <v>276</v>
      </c>
      <c r="D1267" s="19" t="s">
        <v>277</v>
      </c>
      <c r="E1267" s="19" t="s">
        <v>561</v>
      </c>
      <c r="F1267" s="25"/>
      <c r="G1267" s="18" t="s">
        <v>120</v>
      </c>
      <c r="H1267" s="19" t="s">
        <v>563</v>
      </c>
      <c r="I1267" s="21">
        <v>868.32</v>
      </c>
      <c r="J1267" s="21">
        <v>162.96</v>
      </c>
    </row>
    <row r="1268" spans="1:10" s="1" customFormat="1" ht="19.75" customHeight="1" x14ac:dyDescent="0.25">
      <c r="A1268" s="8"/>
      <c r="B1268" s="8"/>
      <c r="C1268" s="9"/>
      <c r="D1268" s="9"/>
      <c r="E1268" s="10" t="s">
        <v>561</v>
      </c>
      <c r="F1268" s="10" t="s">
        <v>562</v>
      </c>
      <c r="G1268" s="11" t="s">
        <v>45</v>
      </c>
      <c r="H1268" s="10" t="s">
        <v>563</v>
      </c>
      <c r="I1268" s="12">
        <v>37356.26</v>
      </c>
      <c r="J1268" s="12">
        <v>879.22</v>
      </c>
    </row>
    <row r="1269" spans="1:10" s="1" customFormat="1" ht="19.75" customHeight="1" x14ac:dyDescent="0.25">
      <c r="A1269" s="22"/>
      <c r="B1269" s="3" t="s">
        <v>560</v>
      </c>
      <c r="C1269" s="4" t="s">
        <v>252</v>
      </c>
      <c r="D1269" s="5" t="s">
        <v>253</v>
      </c>
      <c r="E1269" s="5" t="s">
        <v>564</v>
      </c>
      <c r="F1269" s="6" t="s">
        <v>565</v>
      </c>
      <c r="G1269" s="4" t="s">
        <v>566</v>
      </c>
      <c r="H1269" s="5" t="s">
        <v>563</v>
      </c>
      <c r="I1269" s="7">
        <v>7.1054273576010003E-15</v>
      </c>
      <c r="J1269" s="7"/>
    </row>
    <row r="1270" spans="1:10" s="1" customFormat="1" ht="19.75" customHeight="1" x14ac:dyDescent="0.25">
      <c r="A1270" s="24"/>
      <c r="B1270" s="17" t="s">
        <v>560</v>
      </c>
      <c r="C1270" s="18" t="s">
        <v>276</v>
      </c>
      <c r="D1270" s="19" t="s">
        <v>277</v>
      </c>
      <c r="E1270" s="19" t="s">
        <v>564</v>
      </c>
      <c r="F1270" s="25"/>
      <c r="G1270" s="18" t="s">
        <v>566</v>
      </c>
      <c r="H1270" s="19" t="s">
        <v>563</v>
      </c>
      <c r="I1270" s="21">
        <v>2.2204460492503101E-16</v>
      </c>
      <c r="J1270" s="21"/>
    </row>
    <row r="1271" spans="1:10" s="1" customFormat="1" ht="19.75" customHeight="1" x14ac:dyDescent="0.25">
      <c r="A1271" s="8"/>
      <c r="B1271" s="8"/>
      <c r="C1271" s="9"/>
      <c r="D1271" s="9"/>
      <c r="E1271" s="10" t="s">
        <v>564</v>
      </c>
      <c r="F1271" s="10" t="s">
        <v>565</v>
      </c>
      <c r="G1271" s="11" t="s">
        <v>566</v>
      </c>
      <c r="H1271" s="10" t="s">
        <v>563</v>
      </c>
      <c r="I1271" s="12">
        <v>7.32747196252603E-15</v>
      </c>
      <c r="J1271" s="12"/>
    </row>
    <row r="1272" spans="1:10" s="1" customFormat="1" ht="19.75" customHeight="1" x14ac:dyDescent="0.25">
      <c r="A1272" s="22"/>
      <c r="B1272" s="3" t="s">
        <v>560</v>
      </c>
      <c r="C1272" s="4" t="s">
        <v>393</v>
      </c>
      <c r="D1272" s="5" t="s">
        <v>394</v>
      </c>
      <c r="E1272" s="5" t="s">
        <v>567</v>
      </c>
      <c r="F1272" s="6" t="s">
        <v>568</v>
      </c>
      <c r="G1272" s="4" t="s">
        <v>15</v>
      </c>
      <c r="H1272" s="5" t="s">
        <v>43</v>
      </c>
      <c r="I1272" s="7">
        <v>4322.5</v>
      </c>
      <c r="J1272" s="7"/>
    </row>
    <row r="1273" spans="1:10" s="1" customFormat="1" ht="19.75" customHeight="1" x14ac:dyDescent="0.25">
      <c r="A1273" s="24"/>
      <c r="B1273" s="17" t="s">
        <v>560</v>
      </c>
      <c r="C1273" s="18" t="s">
        <v>252</v>
      </c>
      <c r="D1273" s="19" t="s">
        <v>253</v>
      </c>
      <c r="E1273" s="19" t="s">
        <v>567</v>
      </c>
      <c r="F1273" s="25"/>
      <c r="G1273" s="18" t="s">
        <v>15</v>
      </c>
      <c r="H1273" s="19" t="s">
        <v>43</v>
      </c>
      <c r="I1273" s="21">
        <v>133720.65</v>
      </c>
      <c r="J1273" s="21">
        <v>3923.32</v>
      </c>
    </row>
    <row r="1274" spans="1:10" s="1" customFormat="1" ht="19.75" customHeight="1" x14ac:dyDescent="0.25">
      <c r="A1274" s="22"/>
      <c r="B1274" s="3" t="s">
        <v>560</v>
      </c>
      <c r="C1274" s="4" t="s">
        <v>276</v>
      </c>
      <c r="D1274" s="5" t="s">
        <v>277</v>
      </c>
      <c r="E1274" s="5" t="s">
        <v>567</v>
      </c>
      <c r="F1274" s="23"/>
      <c r="G1274" s="4" t="s">
        <v>15</v>
      </c>
      <c r="H1274" s="5" t="s">
        <v>43</v>
      </c>
      <c r="I1274" s="7">
        <v>27730.46</v>
      </c>
      <c r="J1274" s="7">
        <v>896.24</v>
      </c>
    </row>
    <row r="1275" spans="1:10" s="1" customFormat="1" ht="19.75" customHeight="1" x14ac:dyDescent="0.25">
      <c r="A1275" s="8"/>
      <c r="B1275" s="8"/>
      <c r="C1275" s="9"/>
      <c r="D1275" s="9"/>
      <c r="E1275" s="10" t="s">
        <v>567</v>
      </c>
      <c r="F1275" s="10" t="s">
        <v>568</v>
      </c>
      <c r="G1275" s="11" t="s">
        <v>15</v>
      </c>
      <c r="H1275" s="10" t="s">
        <v>43</v>
      </c>
      <c r="I1275" s="12">
        <v>165773.60999999999</v>
      </c>
      <c r="J1275" s="12">
        <v>4819.5600000000004</v>
      </c>
    </row>
    <row r="1276" spans="1:10" s="1" customFormat="1" ht="19.75" customHeight="1" x14ac:dyDescent="0.25">
      <c r="A1276" s="24"/>
      <c r="B1276" s="17" t="s">
        <v>560</v>
      </c>
      <c r="C1276" s="18" t="s">
        <v>252</v>
      </c>
      <c r="D1276" s="19" t="s">
        <v>253</v>
      </c>
      <c r="E1276" s="19" t="s">
        <v>567</v>
      </c>
      <c r="F1276" s="20" t="s">
        <v>569</v>
      </c>
      <c r="G1276" s="18" t="s">
        <v>44</v>
      </c>
      <c r="H1276" s="19" t="s">
        <v>563</v>
      </c>
      <c r="I1276" s="21">
        <v>70.97</v>
      </c>
      <c r="J1276" s="21"/>
    </row>
    <row r="1277" spans="1:10" s="1" customFormat="1" ht="19.75" customHeight="1" x14ac:dyDescent="0.25">
      <c r="A1277" s="22"/>
      <c r="B1277" s="3" t="s">
        <v>560</v>
      </c>
      <c r="C1277" s="4" t="s">
        <v>276</v>
      </c>
      <c r="D1277" s="5" t="s">
        <v>277</v>
      </c>
      <c r="E1277" s="5" t="s">
        <v>567</v>
      </c>
      <c r="F1277" s="23"/>
      <c r="G1277" s="4" t="s">
        <v>44</v>
      </c>
      <c r="H1277" s="5" t="s">
        <v>563</v>
      </c>
      <c r="I1277" s="7">
        <v>12.43</v>
      </c>
      <c r="J1277" s="7"/>
    </row>
    <row r="1278" spans="1:10" s="1" customFormat="1" ht="19.75" customHeight="1" x14ac:dyDescent="0.25">
      <c r="A1278" s="8"/>
      <c r="B1278" s="8"/>
      <c r="C1278" s="9"/>
      <c r="D1278" s="9"/>
      <c r="E1278" s="10" t="s">
        <v>567</v>
      </c>
      <c r="F1278" s="10" t="s">
        <v>569</v>
      </c>
      <c r="G1278" s="11" t="s">
        <v>44</v>
      </c>
      <c r="H1278" s="10" t="s">
        <v>563</v>
      </c>
      <c r="I1278" s="12">
        <v>83.4</v>
      </c>
      <c r="J1278" s="12"/>
    </row>
    <row r="1279" spans="1:10" s="1" customFormat="1" ht="19.75" customHeight="1" x14ac:dyDescent="0.25">
      <c r="A1279" s="24"/>
      <c r="B1279" s="17" t="s">
        <v>560</v>
      </c>
      <c r="C1279" s="18" t="s">
        <v>252</v>
      </c>
      <c r="D1279" s="19" t="s">
        <v>253</v>
      </c>
      <c r="E1279" s="19" t="s">
        <v>570</v>
      </c>
      <c r="F1279" s="20" t="s">
        <v>571</v>
      </c>
      <c r="G1279" s="18" t="s">
        <v>44</v>
      </c>
      <c r="H1279" s="19" t="s">
        <v>563</v>
      </c>
      <c r="I1279" s="21">
        <v>1790.09</v>
      </c>
      <c r="J1279" s="21">
        <v>222.29</v>
      </c>
    </row>
    <row r="1280" spans="1:10" s="1" customFormat="1" ht="19.75" customHeight="1" x14ac:dyDescent="0.25">
      <c r="A1280" s="22"/>
      <c r="B1280" s="3" t="s">
        <v>560</v>
      </c>
      <c r="C1280" s="4" t="s">
        <v>276</v>
      </c>
      <c r="D1280" s="5" t="s">
        <v>277</v>
      </c>
      <c r="E1280" s="5" t="s">
        <v>570</v>
      </c>
      <c r="F1280" s="23"/>
      <c r="G1280" s="4" t="s">
        <v>44</v>
      </c>
      <c r="H1280" s="5" t="s">
        <v>563</v>
      </c>
      <c r="I1280" s="7">
        <v>344.9</v>
      </c>
      <c r="J1280" s="7">
        <v>50.69</v>
      </c>
    </row>
    <row r="1281" spans="1:10" s="1" customFormat="1" ht="19.75" customHeight="1" x14ac:dyDescent="0.25">
      <c r="A1281" s="8"/>
      <c r="B1281" s="8"/>
      <c r="C1281" s="9"/>
      <c r="D1281" s="9"/>
      <c r="E1281" s="10" t="s">
        <v>570</v>
      </c>
      <c r="F1281" s="10" t="s">
        <v>571</v>
      </c>
      <c r="G1281" s="11" t="s">
        <v>44</v>
      </c>
      <c r="H1281" s="10" t="s">
        <v>563</v>
      </c>
      <c r="I1281" s="12">
        <v>2134.9899999999998</v>
      </c>
      <c r="J1281" s="12">
        <v>272.98</v>
      </c>
    </row>
    <row r="1282" spans="1:10" s="1" customFormat="1" ht="19.75" customHeight="1" x14ac:dyDescent="0.25">
      <c r="A1282" s="24"/>
      <c r="B1282" s="17" t="s">
        <v>560</v>
      </c>
      <c r="C1282" s="18" t="s">
        <v>252</v>
      </c>
      <c r="D1282" s="19" t="s">
        <v>253</v>
      </c>
      <c r="E1282" s="19" t="s">
        <v>572</v>
      </c>
      <c r="F1282" s="20" t="s">
        <v>573</v>
      </c>
      <c r="G1282" s="18" t="s">
        <v>574</v>
      </c>
      <c r="H1282" s="19" t="s">
        <v>563</v>
      </c>
      <c r="I1282" s="21">
        <v>122.64</v>
      </c>
      <c r="J1282" s="21"/>
    </row>
    <row r="1283" spans="1:10" s="1" customFormat="1" ht="19.75" customHeight="1" x14ac:dyDescent="0.25">
      <c r="A1283" s="22"/>
      <c r="B1283" s="3" t="s">
        <v>560</v>
      </c>
      <c r="C1283" s="4" t="s">
        <v>276</v>
      </c>
      <c r="D1283" s="5" t="s">
        <v>277</v>
      </c>
      <c r="E1283" s="5" t="s">
        <v>572</v>
      </c>
      <c r="F1283" s="23"/>
      <c r="G1283" s="4" t="s">
        <v>574</v>
      </c>
      <c r="H1283" s="5" t="s">
        <v>563</v>
      </c>
      <c r="I1283" s="7">
        <v>29.11</v>
      </c>
      <c r="J1283" s="7"/>
    </row>
    <row r="1284" spans="1:10" s="1" customFormat="1" ht="19.75" customHeight="1" x14ac:dyDescent="0.25">
      <c r="A1284" s="8"/>
      <c r="B1284" s="8"/>
      <c r="C1284" s="9"/>
      <c r="D1284" s="9"/>
      <c r="E1284" s="10" t="s">
        <v>572</v>
      </c>
      <c r="F1284" s="10" t="s">
        <v>573</v>
      </c>
      <c r="G1284" s="11" t="s">
        <v>574</v>
      </c>
      <c r="H1284" s="10" t="s">
        <v>563</v>
      </c>
      <c r="I1284" s="12">
        <v>151.75</v>
      </c>
      <c r="J1284" s="12"/>
    </row>
    <row r="1285" spans="1:10" s="1" customFormat="1" ht="19.75" customHeight="1" x14ac:dyDescent="0.25">
      <c r="A1285" s="24"/>
      <c r="B1285" s="17" t="s">
        <v>560</v>
      </c>
      <c r="C1285" s="18" t="s">
        <v>252</v>
      </c>
      <c r="D1285" s="19" t="s">
        <v>253</v>
      </c>
      <c r="E1285" s="19" t="s">
        <v>575</v>
      </c>
      <c r="F1285" s="20" t="s">
        <v>576</v>
      </c>
      <c r="G1285" s="18" t="s">
        <v>15</v>
      </c>
      <c r="H1285" s="19" t="s">
        <v>43</v>
      </c>
      <c r="I1285" s="21">
        <v>123710.13</v>
      </c>
      <c r="J1285" s="21">
        <v>2755.23</v>
      </c>
    </row>
    <row r="1286" spans="1:10" s="1" customFormat="1" ht="19.75" customHeight="1" x14ac:dyDescent="0.25">
      <c r="A1286" s="22"/>
      <c r="B1286" s="3" t="s">
        <v>560</v>
      </c>
      <c r="C1286" s="4" t="s">
        <v>170</v>
      </c>
      <c r="D1286" s="5" t="s">
        <v>171</v>
      </c>
      <c r="E1286" s="5" t="s">
        <v>575</v>
      </c>
      <c r="F1286" s="23"/>
      <c r="G1286" s="4" t="s">
        <v>15</v>
      </c>
      <c r="H1286" s="5" t="s">
        <v>43</v>
      </c>
      <c r="I1286" s="7">
        <v>0</v>
      </c>
      <c r="J1286" s="7"/>
    </row>
    <row r="1287" spans="1:10" s="1" customFormat="1" ht="19.75" customHeight="1" x14ac:dyDescent="0.25">
      <c r="A1287" s="24"/>
      <c r="B1287" s="17" t="s">
        <v>560</v>
      </c>
      <c r="C1287" s="18" t="s">
        <v>172</v>
      </c>
      <c r="D1287" s="19" t="s">
        <v>173</v>
      </c>
      <c r="E1287" s="19" t="s">
        <v>575</v>
      </c>
      <c r="F1287" s="25"/>
      <c r="G1287" s="18" t="s">
        <v>15</v>
      </c>
      <c r="H1287" s="19" t="s">
        <v>43</v>
      </c>
      <c r="I1287" s="21">
        <v>0</v>
      </c>
      <c r="J1287" s="21"/>
    </row>
    <row r="1288" spans="1:10" s="1" customFormat="1" ht="19.75" customHeight="1" x14ac:dyDescent="0.25">
      <c r="A1288" s="22"/>
      <c r="B1288" s="3" t="s">
        <v>560</v>
      </c>
      <c r="C1288" s="4" t="s">
        <v>180</v>
      </c>
      <c r="D1288" s="5" t="s">
        <v>181</v>
      </c>
      <c r="E1288" s="5" t="s">
        <v>575</v>
      </c>
      <c r="F1288" s="23"/>
      <c r="G1288" s="4" t="s">
        <v>15</v>
      </c>
      <c r="H1288" s="5" t="s">
        <v>43</v>
      </c>
      <c r="I1288" s="7">
        <v>119.99</v>
      </c>
      <c r="J1288" s="7"/>
    </row>
    <row r="1289" spans="1:10" s="1" customFormat="1" ht="19.75" customHeight="1" x14ac:dyDescent="0.25">
      <c r="A1289" s="24"/>
      <c r="B1289" s="17" t="s">
        <v>560</v>
      </c>
      <c r="C1289" s="18" t="s">
        <v>577</v>
      </c>
      <c r="D1289" s="19" t="s">
        <v>578</v>
      </c>
      <c r="E1289" s="19" t="s">
        <v>575</v>
      </c>
      <c r="F1289" s="25"/>
      <c r="G1289" s="18" t="s">
        <v>15</v>
      </c>
      <c r="H1289" s="19" t="s">
        <v>43</v>
      </c>
      <c r="I1289" s="21">
        <v>0.04</v>
      </c>
      <c r="J1289" s="21"/>
    </row>
    <row r="1290" spans="1:10" s="1" customFormat="1" ht="19.75" customHeight="1" x14ac:dyDescent="0.25">
      <c r="A1290" s="22"/>
      <c r="B1290" s="3" t="s">
        <v>560</v>
      </c>
      <c r="C1290" s="4" t="s">
        <v>579</v>
      </c>
      <c r="D1290" s="5" t="s">
        <v>580</v>
      </c>
      <c r="E1290" s="5" t="s">
        <v>575</v>
      </c>
      <c r="F1290" s="23"/>
      <c r="G1290" s="4" t="s">
        <v>15</v>
      </c>
      <c r="H1290" s="5" t="s">
        <v>43</v>
      </c>
      <c r="I1290" s="7">
        <v>0.88</v>
      </c>
      <c r="J1290" s="7"/>
    </row>
    <row r="1291" spans="1:10" s="1" customFormat="1" ht="19.75" customHeight="1" x14ac:dyDescent="0.25">
      <c r="A1291" s="24"/>
      <c r="B1291" s="17" t="s">
        <v>560</v>
      </c>
      <c r="C1291" s="18" t="s">
        <v>276</v>
      </c>
      <c r="D1291" s="19" t="s">
        <v>277</v>
      </c>
      <c r="E1291" s="19" t="s">
        <v>575</v>
      </c>
      <c r="F1291" s="25"/>
      <c r="G1291" s="18" t="s">
        <v>15</v>
      </c>
      <c r="H1291" s="19" t="s">
        <v>43</v>
      </c>
      <c r="I1291" s="21">
        <v>21514.82</v>
      </c>
      <c r="J1291" s="21">
        <v>629.39</v>
      </c>
    </row>
    <row r="1292" spans="1:10" s="1" customFormat="1" ht="19.75" customHeight="1" x14ac:dyDescent="0.25">
      <c r="A1292" s="8"/>
      <c r="B1292" s="8"/>
      <c r="C1292" s="9"/>
      <c r="D1292" s="9"/>
      <c r="E1292" s="10" t="s">
        <v>575</v>
      </c>
      <c r="F1292" s="10" t="s">
        <v>576</v>
      </c>
      <c r="G1292" s="11" t="s">
        <v>15</v>
      </c>
      <c r="H1292" s="10" t="s">
        <v>43</v>
      </c>
      <c r="I1292" s="12">
        <v>145345.85999999999</v>
      </c>
      <c r="J1292" s="12">
        <v>3384.62</v>
      </c>
    </row>
    <row r="1293" spans="1:10" s="1" customFormat="1" ht="19.75" customHeight="1" x14ac:dyDescent="0.25">
      <c r="A1293" s="22"/>
      <c r="B1293" s="3" t="s">
        <v>560</v>
      </c>
      <c r="C1293" s="4" t="s">
        <v>252</v>
      </c>
      <c r="D1293" s="5" t="s">
        <v>253</v>
      </c>
      <c r="E1293" s="5" t="s">
        <v>581</v>
      </c>
      <c r="F1293" s="6" t="s">
        <v>582</v>
      </c>
      <c r="G1293" s="4" t="s">
        <v>44</v>
      </c>
      <c r="H1293" s="5" t="s">
        <v>43</v>
      </c>
      <c r="I1293" s="7">
        <v>-9.1660012913052904E-13</v>
      </c>
      <c r="J1293" s="7"/>
    </row>
    <row r="1294" spans="1:10" s="1" customFormat="1" ht="19.75" customHeight="1" x14ac:dyDescent="0.25">
      <c r="A1294" s="24"/>
      <c r="B1294" s="17" t="s">
        <v>560</v>
      </c>
      <c r="C1294" s="18" t="s">
        <v>276</v>
      </c>
      <c r="D1294" s="19" t="s">
        <v>277</v>
      </c>
      <c r="E1294" s="19" t="s">
        <v>581</v>
      </c>
      <c r="F1294" s="25"/>
      <c r="G1294" s="18" t="s">
        <v>44</v>
      </c>
      <c r="H1294" s="19" t="s">
        <v>43</v>
      </c>
      <c r="I1294" s="21">
        <v>1.37667655053519E-14</v>
      </c>
      <c r="J1294" s="21"/>
    </row>
    <row r="1295" spans="1:10" s="1" customFormat="1" ht="19.75" customHeight="1" x14ac:dyDescent="0.25">
      <c r="A1295" s="8"/>
      <c r="B1295" s="8"/>
      <c r="C1295" s="9"/>
      <c r="D1295" s="9"/>
      <c r="E1295" s="10" t="s">
        <v>581</v>
      </c>
      <c r="F1295" s="10" t="s">
        <v>582</v>
      </c>
      <c r="G1295" s="11" t="s">
        <v>44</v>
      </c>
      <c r="H1295" s="10" t="s">
        <v>43</v>
      </c>
      <c r="I1295" s="12">
        <v>-9.02833363625177E-13</v>
      </c>
      <c r="J1295" s="12"/>
    </row>
    <row r="1296" spans="1:10" s="1" customFormat="1" ht="19.75" customHeight="1" x14ac:dyDescent="0.25">
      <c r="A1296" s="22"/>
      <c r="B1296" s="3" t="s">
        <v>560</v>
      </c>
      <c r="C1296" s="4" t="s">
        <v>252</v>
      </c>
      <c r="D1296" s="5" t="s">
        <v>253</v>
      </c>
      <c r="E1296" s="5" t="s">
        <v>583</v>
      </c>
      <c r="F1296" s="6" t="s">
        <v>584</v>
      </c>
      <c r="G1296" s="4" t="s">
        <v>44</v>
      </c>
      <c r="H1296" s="5" t="s">
        <v>563</v>
      </c>
      <c r="I1296" s="7">
        <v>12819.44</v>
      </c>
      <c r="J1296" s="7"/>
    </row>
    <row r="1297" spans="1:10" s="1" customFormat="1" ht="19.75" customHeight="1" x14ac:dyDescent="0.25">
      <c r="A1297" s="24"/>
      <c r="B1297" s="17" t="s">
        <v>560</v>
      </c>
      <c r="C1297" s="18" t="s">
        <v>276</v>
      </c>
      <c r="D1297" s="19" t="s">
        <v>277</v>
      </c>
      <c r="E1297" s="19" t="s">
        <v>583</v>
      </c>
      <c r="F1297" s="25"/>
      <c r="G1297" s="18" t="s">
        <v>44</v>
      </c>
      <c r="H1297" s="19" t="s">
        <v>563</v>
      </c>
      <c r="I1297" s="21">
        <v>2210.37</v>
      </c>
      <c r="J1297" s="21"/>
    </row>
    <row r="1298" spans="1:10" s="1" customFormat="1" ht="19.75" customHeight="1" x14ac:dyDescent="0.25">
      <c r="A1298" s="8"/>
      <c r="B1298" s="8"/>
      <c r="C1298" s="9"/>
      <c r="D1298" s="9"/>
      <c r="E1298" s="10" t="s">
        <v>583</v>
      </c>
      <c r="F1298" s="10" t="s">
        <v>584</v>
      </c>
      <c r="G1298" s="11" t="s">
        <v>44</v>
      </c>
      <c r="H1298" s="10" t="s">
        <v>563</v>
      </c>
      <c r="I1298" s="12">
        <v>15029.81</v>
      </c>
      <c r="J1298" s="12"/>
    </row>
    <row r="1299" spans="1:10" s="1" customFormat="1" ht="19.75" customHeight="1" x14ac:dyDescent="0.25">
      <c r="A1299" s="22"/>
      <c r="B1299" s="3" t="s">
        <v>560</v>
      </c>
      <c r="C1299" s="4" t="s">
        <v>252</v>
      </c>
      <c r="D1299" s="5" t="s">
        <v>253</v>
      </c>
      <c r="E1299" s="5" t="s">
        <v>585</v>
      </c>
      <c r="F1299" s="6" t="s">
        <v>586</v>
      </c>
      <c r="G1299" s="4" t="s">
        <v>44</v>
      </c>
      <c r="H1299" s="5" t="s">
        <v>563</v>
      </c>
      <c r="I1299" s="7">
        <v>5566.11</v>
      </c>
      <c r="J1299" s="7"/>
    </row>
    <row r="1300" spans="1:10" s="1" customFormat="1" ht="19.75" customHeight="1" x14ac:dyDescent="0.25">
      <c r="A1300" s="24"/>
      <c r="B1300" s="17" t="s">
        <v>560</v>
      </c>
      <c r="C1300" s="18" t="s">
        <v>579</v>
      </c>
      <c r="D1300" s="19" t="s">
        <v>580</v>
      </c>
      <c r="E1300" s="19" t="s">
        <v>585</v>
      </c>
      <c r="F1300" s="25"/>
      <c r="G1300" s="18" t="s">
        <v>44</v>
      </c>
      <c r="H1300" s="19" t="s">
        <v>563</v>
      </c>
      <c r="I1300" s="21">
        <v>1513.3</v>
      </c>
      <c r="J1300" s="21"/>
    </row>
    <row r="1301" spans="1:10" s="1" customFormat="1" ht="19.75" customHeight="1" x14ac:dyDescent="0.25">
      <c r="A1301" s="22"/>
      <c r="B1301" s="3" t="s">
        <v>560</v>
      </c>
      <c r="C1301" s="4" t="s">
        <v>276</v>
      </c>
      <c r="D1301" s="5" t="s">
        <v>277</v>
      </c>
      <c r="E1301" s="5" t="s">
        <v>585</v>
      </c>
      <c r="F1301" s="23"/>
      <c r="G1301" s="4" t="s">
        <v>44</v>
      </c>
      <c r="H1301" s="5" t="s">
        <v>563</v>
      </c>
      <c r="I1301" s="7">
        <v>1020.12</v>
      </c>
      <c r="J1301" s="7"/>
    </row>
    <row r="1302" spans="1:10" s="1" customFormat="1" ht="19.75" customHeight="1" x14ac:dyDescent="0.25">
      <c r="A1302" s="8"/>
      <c r="B1302" s="8"/>
      <c r="C1302" s="9"/>
      <c r="D1302" s="9"/>
      <c r="E1302" s="10" t="s">
        <v>585</v>
      </c>
      <c r="F1302" s="10" t="s">
        <v>586</v>
      </c>
      <c r="G1302" s="11" t="s">
        <v>44</v>
      </c>
      <c r="H1302" s="10" t="s">
        <v>563</v>
      </c>
      <c r="I1302" s="12">
        <v>8099.53</v>
      </c>
      <c r="J1302" s="12"/>
    </row>
    <row r="1303" spans="1:10" s="1" customFormat="1" ht="19.75" customHeight="1" x14ac:dyDescent="0.25">
      <c r="A1303" s="24"/>
      <c r="B1303" s="17" t="s">
        <v>560</v>
      </c>
      <c r="C1303" s="18" t="s">
        <v>30</v>
      </c>
      <c r="D1303" s="19" t="s">
        <v>31</v>
      </c>
      <c r="E1303" s="19" t="s">
        <v>13</v>
      </c>
      <c r="F1303" s="20" t="s">
        <v>13</v>
      </c>
      <c r="G1303" s="18" t="s">
        <v>15</v>
      </c>
      <c r="H1303" s="19" t="s">
        <v>16</v>
      </c>
      <c r="I1303" s="21">
        <v>91.37</v>
      </c>
      <c r="J1303" s="21"/>
    </row>
    <row r="1304" spans="1:10" s="1" customFormat="1" ht="19.75" customHeight="1" x14ac:dyDescent="0.25">
      <c r="A1304" s="22"/>
      <c r="B1304" s="3" t="s">
        <v>560</v>
      </c>
      <c r="C1304" s="4" t="s">
        <v>32</v>
      </c>
      <c r="D1304" s="5" t="s">
        <v>33</v>
      </c>
      <c r="E1304" s="5" t="s">
        <v>13</v>
      </c>
      <c r="F1304" s="23"/>
      <c r="G1304" s="4" t="s">
        <v>15</v>
      </c>
      <c r="H1304" s="5" t="s">
        <v>16</v>
      </c>
      <c r="I1304" s="7">
        <v>-1.3322676295501901E-14</v>
      </c>
      <c r="J1304" s="7"/>
    </row>
    <row r="1305" spans="1:10" s="1" customFormat="1" ht="19.75" customHeight="1" x14ac:dyDescent="0.25">
      <c r="A1305" s="24"/>
      <c r="B1305" s="17" t="s">
        <v>560</v>
      </c>
      <c r="C1305" s="18" t="s">
        <v>34</v>
      </c>
      <c r="D1305" s="19" t="s">
        <v>35</v>
      </c>
      <c r="E1305" s="19" t="s">
        <v>13</v>
      </c>
      <c r="F1305" s="25"/>
      <c r="G1305" s="18" t="s">
        <v>15</v>
      </c>
      <c r="H1305" s="19" t="s">
        <v>16</v>
      </c>
      <c r="I1305" s="21">
        <v>0</v>
      </c>
      <c r="J1305" s="21"/>
    </row>
    <row r="1306" spans="1:10" s="1" customFormat="1" ht="19.75" customHeight="1" x14ac:dyDescent="0.25">
      <c r="A1306" s="22"/>
      <c r="B1306" s="3" t="s">
        <v>560</v>
      </c>
      <c r="C1306" s="4" t="s">
        <v>36</v>
      </c>
      <c r="D1306" s="5" t="s">
        <v>37</v>
      </c>
      <c r="E1306" s="5" t="s">
        <v>13</v>
      </c>
      <c r="F1306" s="23"/>
      <c r="G1306" s="4" t="s">
        <v>15</v>
      </c>
      <c r="H1306" s="5" t="s">
        <v>16</v>
      </c>
      <c r="I1306" s="7">
        <v>2.8421709430404001E-14</v>
      </c>
      <c r="J1306" s="7"/>
    </row>
    <row r="1307" spans="1:10" s="1" customFormat="1" ht="19.75" customHeight="1" x14ac:dyDescent="0.25">
      <c r="A1307" s="24"/>
      <c r="B1307" s="17" t="s">
        <v>560</v>
      </c>
      <c r="C1307" s="18" t="s">
        <v>38</v>
      </c>
      <c r="D1307" s="19" t="s">
        <v>39</v>
      </c>
      <c r="E1307" s="19" t="s">
        <v>13</v>
      </c>
      <c r="F1307" s="25"/>
      <c r="G1307" s="18" t="s">
        <v>15</v>
      </c>
      <c r="H1307" s="19" t="s">
        <v>16</v>
      </c>
      <c r="I1307" s="21">
        <v>-5.5511151231257802E-17</v>
      </c>
      <c r="J1307" s="21"/>
    </row>
    <row r="1308" spans="1:10" s="1" customFormat="1" ht="19.75" customHeight="1" x14ac:dyDescent="0.25">
      <c r="A1308" s="22"/>
      <c r="B1308" s="3" t="s">
        <v>560</v>
      </c>
      <c r="C1308" s="4" t="s">
        <v>587</v>
      </c>
      <c r="D1308" s="5" t="s">
        <v>588</v>
      </c>
      <c r="E1308" s="5" t="s">
        <v>13</v>
      </c>
      <c r="F1308" s="23"/>
      <c r="G1308" s="4" t="s">
        <v>15</v>
      </c>
      <c r="H1308" s="5" t="s">
        <v>16</v>
      </c>
      <c r="I1308" s="7">
        <v>-91.37</v>
      </c>
      <c r="J1308" s="7"/>
    </row>
    <row r="1309" spans="1:10" s="1" customFormat="1" ht="19.75" customHeight="1" x14ac:dyDescent="0.25">
      <c r="A1309" s="24"/>
      <c r="B1309" s="17" t="s">
        <v>560</v>
      </c>
      <c r="C1309" s="18" t="s">
        <v>320</v>
      </c>
      <c r="D1309" s="19" t="s">
        <v>321</v>
      </c>
      <c r="E1309" s="19" t="s">
        <v>13</v>
      </c>
      <c r="F1309" s="25"/>
      <c r="G1309" s="18" t="s">
        <v>15</v>
      </c>
      <c r="H1309" s="19" t="s">
        <v>16</v>
      </c>
      <c r="I1309" s="21">
        <v>9047.69</v>
      </c>
      <c r="J1309" s="21"/>
    </row>
    <row r="1310" spans="1:10" s="1" customFormat="1" ht="19.75" customHeight="1" x14ac:dyDescent="0.25">
      <c r="A1310" s="22"/>
      <c r="B1310" s="3" t="s">
        <v>560</v>
      </c>
      <c r="C1310" s="4" t="s">
        <v>252</v>
      </c>
      <c r="D1310" s="5" t="s">
        <v>253</v>
      </c>
      <c r="E1310" s="5" t="s">
        <v>13</v>
      </c>
      <c r="F1310" s="23"/>
      <c r="G1310" s="4" t="s">
        <v>15</v>
      </c>
      <c r="H1310" s="5" t="s">
        <v>16</v>
      </c>
      <c r="I1310" s="7">
        <v>2.7285118608943998E-13</v>
      </c>
      <c r="J1310" s="7"/>
    </row>
    <row r="1311" spans="1:10" s="1" customFormat="1" ht="19.75" customHeight="1" x14ac:dyDescent="0.25">
      <c r="A1311" s="24"/>
      <c r="B1311" s="17" t="s">
        <v>560</v>
      </c>
      <c r="C1311" s="18" t="s">
        <v>170</v>
      </c>
      <c r="D1311" s="19" t="s">
        <v>171</v>
      </c>
      <c r="E1311" s="19" t="s">
        <v>13</v>
      </c>
      <c r="F1311" s="25"/>
      <c r="G1311" s="18" t="s">
        <v>15</v>
      </c>
      <c r="H1311" s="19" t="s">
        <v>16</v>
      </c>
      <c r="I1311" s="21">
        <v>70442.19</v>
      </c>
      <c r="J1311" s="21"/>
    </row>
    <row r="1312" spans="1:10" s="1" customFormat="1" ht="19.75" customHeight="1" x14ac:dyDescent="0.25">
      <c r="A1312" s="22"/>
      <c r="B1312" s="3" t="s">
        <v>560</v>
      </c>
      <c r="C1312" s="4" t="s">
        <v>276</v>
      </c>
      <c r="D1312" s="5" t="s">
        <v>277</v>
      </c>
      <c r="E1312" s="5" t="s">
        <v>13</v>
      </c>
      <c r="F1312" s="23"/>
      <c r="G1312" s="4" t="s">
        <v>15</v>
      </c>
      <c r="H1312" s="5" t="s">
        <v>16</v>
      </c>
      <c r="I1312" s="7">
        <v>-1.00044972306534E-13</v>
      </c>
      <c r="J1312" s="7"/>
    </row>
    <row r="1313" spans="1:10" s="1" customFormat="1" ht="19.75" customHeight="1" x14ac:dyDescent="0.25">
      <c r="A1313" s="24"/>
      <c r="B1313" s="17" t="s">
        <v>560</v>
      </c>
      <c r="C1313" s="18" t="s">
        <v>284</v>
      </c>
      <c r="D1313" s="19" t="s">
        <v>285</v>
      </c>
      <c r="E1313" s="19" t="s">
        <v>13</v>
      </c>
      <c r="F1313" s="25"/>
      <c r="G1313" s="18" t="s">
        <v>15</v>
      </c>
      <c r="H1313" s="19" t="s">
        <v>16</v>
      </c>
      <c r="I1313" s="21">
        <v>68.88</v>
      </c>
      <c r="J1313" s="21"/>
    </row>
    <row r="1314" spans="1:10" s="1" customFormat="1" ht="19.75" customHeight="1" x14ac:dyDescent="0.25">
      <c r="A1314" s="22"/>
      <c r="B1314" s="3" t="s">
        <v>560</v>
      </c>
      <c r="C1314" s="4" t="s">
        <v>589</v>
      </c>
      <c r="D1314" s="5" t="s">
        <v>590</v>
      </c>
      <c r="E1314" s="5" t="s">
        <v>13</v>
      </c>
      <c r="F1314" s="23"/>
      <c r="G1314" s="4" t="s">
        <v>15</v>
      </c>
      <c r="H1314" s="5" t="s">
        <v>16</v>
      </c>
      <c r="I1314" s="7">
        <v>315</v>
      </c>
      <c r="J1314" s="7"/>
    </row>
    <row r="1315" spans="1:10" s="1" customFormat="1" ht="19.75" customHeight="1" x14ac:dyDescent="0.25">
      <c r="A1315" s="24"/>
      <c r="B1315" s="17" t="s">
        <v>560</v>
      </c>
      <c r="C1315" s="18" t="s">
        <v>591</v>
      </c>
      <c r="D1315" s="19" t="s">
        <v>592</v>
      </c>
      <c r="E1315" s="19" t="s">
        <v>13</v>
      </c>
      <c r="F1315" s="25"/>
      <c r="G1315" s="18" t="s">
        <v>15</v>
      </c>
      <c r="H1315" s="19" t="s">
        <v>16</v>
      </c>
      <c r="I1315" s="21">
        <v>266.7</v>
      </c>
      <c r="J1315" s="21"/>
    </row>
    <row r="1316" spans="1:10" s="1" customFormat="1" ht="19.75" customHeight="1" x14ac:dyDescent="0.25">
      <c r="A1316" s="22"/>
      <c r="B1316" s="3" t="s">
        <v>560</v>
      </c>
      <c r="C1316" s="4" t="s">
        <v>104</v>
      </c>
      <c r="D1316" s="5" t="s">
        <v>105</v>
      </c>
      <c r="E1316" s="5" t="s">
        <v>13</v>
      </c>
      <c r="F1316" s="23"/>
      <c r="G1316" s="4" t="s">
        <v>15</v>
      </c>
      <c r="H1316" s="5" t="s">
        <v>16</v>
      </c>
      <c r="I1316" s="7">
        <v>514.84</v>
      </c>
      <c r="J1316" s="7"/>
    </row>
    <row r="1317" spans="1:10" s="1" customFormat="1" ht="19.75" customHeight="1" x14ac:dyDescent="0.25">
      <c r="A1317" s="8"/>
      <c r="B1317" s="8"/>
      <c r="C1317" s="9"/>
      <c r="D1317" s="9"/>
      <c r="E1317" s="10" t="s">
        <v>13</v>
      </c>
      <c r="F1317" s="10" t="s">
        <v>13</v>
      </c>
      <c r="G1317" s="11" t="s">
        <v>15</v>
      </c>
      <c r="H1317" s="10" t="s">
        <v>16</v>
      </c>
      <c r="I1317" s="12">
        <v>80655.3</v>
      </c>
      <c r="J1317" s="12"/>
    </row>
    <row r="1318" spans="1:10" s="1" customFormat="1" ht="19.75" customHeight="1" x14ac:dyDescent="0.25">
      <c r="A1318" s="24"/>
      <c r="B1318" s="17" t="s">
        <v>560</v>
      </c>
      <c r="C1318" s="18" t="s">
        <v>32</v>
      </c>
      <c r="D1318" s="19" t="s">
        <v>33</v>
      </c>
      <c r="E1318" s="19" t="s">
        <v>13</v>
      </c>
      <c r="F1318" s="20" t="s">
        <v>593</v>
      </c>
      <c r="G1318" s="18" t="s">
        <v>15</v>
      </c>
      <c r="H1318" s="19" t="s">
        <v>16</v>
      </c>
      <c r="I1318" s="21">
        <v>6.46</v>
      </c>
      <c r="J1318" s="21"/>
    </row>
    <row r="1319" spans="1:10" s="1" customFormat="1" ht="19.75" customHeight="1" x14ac:dyDescent="0.25">
      <c r="A1319" s="22"/>
      <c r="B1319" s="3" t="s">
        <v>560</v>
      </c>
      <c r="C1319" s="4" t="s">
        <v>34</v>
      </c>
      <c r="D1319" s="5" t="s">
        <v>35</v>
      </c>
      <c r="E1319" s="5" t="s">
        <v>13</v>
      </c>
      <c r="F1319" s="23"/>
      <c r="G1319" s="4" t="s">
        <v>15</v>
      </c>
      <c r="H1319" s="5" t="s">
        <v>16</v>
      </c>
      <c r="I1319" s="7">
        <v>77.150000000000006</v>
      </c>
      <c r="J1319" s="7"/>
    </row>
    <row r="1320" spans="1:10" s="1" customFormat="1" ht="19.75" customHeight="1" x14ac:dyDescent="0.25">
      <c r="A1320" s="24"/>
      <c r="B1320" s="17" t="s">
        <v>560</v>
      </c>
      <c r="C1320" s="18" t="s">
        <v>36</v>
      </c>
      <c r="D1320" s="19" t="s">
        <v>37</v>
      </c>
      <c r="E1320" s="19" t="s">
        <v>13</v>
      </c>
      <c r="F1320" s="25"/>
      <c r="G1320" s="18" t="s">
        <v>15</v>
      </c>
      <c r="H1320" s="19" t="s">
        <v>16</v>
      </c>
      <c r="I1320" s="21">
        <v>14.33</v>
      </c>
      <c r="J1320" s="21"/>
    </row>
    <row r="1321" spans="1:10" s="1" customFormat="1" ht="19.75" customHeight="1" x14ac:dyDescent="0.25">
      <c r="A1321" s="22"/>
      <c r="B1321" s="3" t="s">
        <v>560</v>
      </c>
      <c r="C1321" s="4" t="s">
        <v>38</v>
      </c>
      <c r="D1321" s="5" t="s">
        <v>39</v>
      </c>
      <c r="E1321" s="5" t="s">
        <v>13</v>
      </c>
      <c r="F1321" s="23"/>
      <c r="G1321" s="4" t="s">
        <v>15</v>
      </c>
      <c r="H1321" s="5" t="s">
        <v>16</v>
      </c>
      <c r="I1321" s="7">
        <v>0.04</v>
      </c>
      <c r="J1321" s="7"/>
    </row>
    <row r="1322" spans="1:10" s="1" customFormat="1" ht="19.75" customHeight="1" x14ac:dyDescent="0.25">
      <c r="A1322" s="24"/>
      <c r="B1322" s="17" t="s">
        <v>560</v>
      </c>
      <c r="C1322" s="18" t="s">
        <v>587</v>
      </c>
      <c r="D1322" s="19" t="s">
        <v>588</v>
      </c>
      <c r="E1322" s="19" t="s">
        <v>13</v>
      </c>
      <c r="F1322" s="25"/>
      <c r="G1322" s="18" t="s">
        <v>15</v>
      </c>
      <c r="H1322" s="19" t="s">
        <v>16</v>
      </c>
      <c r="I1322" s="21">
        <v>91.37</v>
      </c>
      <c r="J1322" s="21"/>
    </row>
    <row r="1323" spans="1:10" s="1" customFormat="1" ht="19.75" customHeight="1" x14ac:dyDescent="0.25">
      <c r="A1323" s="22"/>
      <c r="B1323" s="3" t="s">
        <v>560</v>
      </c>
      <c r="C1323" s="4" t="s">
        <v>252</v>
      </c>
      <c r="D1323" s="5" t="s">
        <v>253</v>
      </c>
      <c r="E1323" s="5" t="s">
        <v>13</v>
      </c>
      <c r="F1323" s="23"/>
      <c r="G1323" s="4" t="s">
        <v>15</v>
      </c>
      <c r="H1323" s="5" t="s">
        <v>16</v>
      </c>
      <c r="I1323" s="7">
        <v>473.5</v>
      </c>
      <c r="J1323" s="7"/>
    </row>
    <row r="1324" spans="1:10" s="1" customFormat="1" ht="19.75" customHeight="1" x14ac:dyDescent="0.25">
      <c r="A1324" s="24"/>
      <c r="B1324" s="17" t="s">
        <v>560</v>
      </c>
      <c r="C1324" s="18" t="s">
        <v>276</v>
      </c>
      <c r="D1324" s="19" t="s">
        <v>277</v>
      </c>
      <c r="E1324" s="19" t="s">
        <v>13</v>
      </c>
      <c r="F1324" s="25"/>
      <c r="G1324" s="18" t="s">
        <v>15</v>
      </c>
      <c r="H1324" s="19" t="s">
        <v>16</v>
      </c>
      <c r="I1324" s="21">
        <v>79.319999999999993</v>
      </c>
      <c r="J1324" s="21"/>
    </row>
    <row r="1325" spans="1:10" s="1" customFormat="1" ht="19.75" customHeight="1" x14ac:dyDescent="0.25">
      <c r="A1325" s="8"/>
      <c r="B1325" s="8"/>
      <c r="C1325" s="9"/>
      <c r="D1325" s="9"/>
      <c r="E1325" s="10" t="s">
        <v>13</v>
      </c>
      <c r="F1325" s="10" t="s">
        <v>593</v>
      </c>
      <c r="G1325" s="11" t="s">
        <v>15</v>
      </c>
      <c r="H1325" s="10" t="s">
        <v>16</v>
      </c>
      <c r="I1325" s="12">
        <v>742.17</v>
      </c>
      <c r="J1325" s="12"/>
    </row>
    <row r="1326" spans="1:10" s="1" customFormat="1" ht="19.75" customHeight="1" x14ac:dyDescent="0.25">
      <c r="A1326" s="22"/>
      <c r="B1326" s="3" t="s">
        <v>560</v>
      </c>
      <c r="C1326" s="4" t="s">
        <v>252</v>
      </c>
      <c r="D1326" s="5" t="s">
        <v>253</v>
      </c>
      <c r="E1326" s="5" t="s">
        <v>51</v>
      </c>
      <c r="F1326" s="6" t="s">
        <v>91</v>
      </c>
      <c r="G1326" s="4" t="s">
        <v>15</v>
      </c>
      <c r="H1326" s="5" t="s">
        <v>16</v>
      </c>
      <c r="I1326" s="7">
        <v>10551.1</v>
      </c>
      <c r="J1326" s="7"/>
    </row>
    <row r="1327" spans="1:10" s="1" customFormat="1" ht="19.75" customHeight="1" x14ac:dyDescent="0.25">
      <c r="A1327" s="24"/>
      <c r="B1327" s="17" t="s">
        <v>560</v>
      </c>
      <c r="C1327" s="18" t="s">
        <v>577</v>
      </c>
      <c r="D1327" s="19" t="s">
        <v>578</v>
      </c>
      <c r="E1327" s="19" t="s">
        <v>51</v>
      </c>
      <c r="F1327" s="25"/>
      <c r="G1327" s="18" t="s">
        <v>15</v>
      </c>
      <c r="H1327" s="19" t="s">
        <v>16</v>
      </c>
      <c r="I1327" s="21">
        <v>-37.51</v>
      </c>
      <c r="J1327" s="21"/>
    </row>
    <row r="1328" spans="1:10" s="1" customFormat="1" ht="19.75" customHeight="1" x14ac:dyDescent="0.25">
      <c r="A1328" s="22"/>
      <c r="B1328" s="3" t="s">
        <v>560</v>
      </c>
      <c r="C1328" s="4" t="s">
        <v>276</v>
      </c>
      <c r="D1328" s="5" t="s">
        <v>277</v>
      </c>
      <c r="E1328" s="5" t="s">
        <v>51</v>
      </c>
      <c r="F1328" s="23"/>
      <c r="G1328" s="4" t="s">
        <v>15</v>
      </c>
      <c r="H1328" s="5" t="s">
        <v>16</v>
      </c>
      <c r="I1328" s="7">
        <v>2943.91</v>
      </c>
      <c r="J1328" s="7"/>
    </row>
    <row r="1329" spans="1:10" s="1" customFormat="1" ht="19.75" customHeight="1" x14ac:dyDescent="0.25">
      <c r="A1329" s="8"/>
      <c r="B1329" s="8"/>
      <c r="C1329" s="9"/>
      <c r="D1329" s="9"/>
      <c r="E1329" s="10" t="s">
        <v>51</v>
      </c>
      <c r="F1329" s="10" t="s">
        <v>91</v>
      </c>
      <c r="G1329" s="11" t="s">
        <v>15</v>
      </c>
      <c r="H1329" s="10" t="s">
        <v>16</v>
      </c>
      <c r="I1329" s="12">
        <v>13457.5</v>
      </c>
      <c r="J1329" s="12"/>
    </row>
    <row r="1330" spans="1:10" s="1" customFormat="1" ht="19.75" customHeight="1" x14ac:dyDescent="0.25">
      <c r="A1330" s="24"/>
      <c r="B1330" s="17" t="s">
        <v>560</v>
      </c>
      <c r="C1330" s="18" t="s">
        <v>129</v>
      </c>
      <c r="D1330" s="19" t="s">
        <v>130</v>
      </c>
      <c r="E1330" s="19" t="s">
        <v>1072</v>
      </c>
      <c r="F1330" s="20" t="s">
        <v>1078</v>
      </c>
      <c r="G1330" s="18" t="s">
        <v>120</v>
      </c>
      <c r="H1330" s="19" t="s">
        <v>16</v>
      </c>
      <c r="I1330" s="21">
        <v>4351400</v>
      </c>
      <c r="J1330" s="21">
        <v>1538520</v>
      </c>
    </row>
    <row r="1331" spans="1:10" s="1" customFormat="1" ht="19.75" customHeight="1" x14ac:dyDescent="0.25">
      <c r="A1331" s="8"/>
      <c r="B1331" s="8"/>
      <c r="C1331" s="9"/>
      <c r="D1331" s="9"/>
      <c r="E1331" s="10" t="s">
        <v>1072</v>
      </c>
      <c r="F1331" s="10" t="s">
        <v>1078</v>
      </c>
      <c r="G1331" s="11" t="s">
        <v>120</v>
      </c>
      <c r="H1331" s="10" t="s">
        <v>16</v>
      </c>
      <c r="I1331" s="12">
        <v>4351400</v>
      </c>
      <c r="J1331" s="12">
        <v>1538520</v>
      </c>
    </row>
    <row r="1332" spans="1:10" s="1" customFormat="1" ht="19.75" customHeight="1" x14ac:dyDescent="0.25">
      <c r="A1332" s="13" t="s">
        <v>559</v>
      </c>
      <c r="B1332" s="14"/>
      <c r="C1332" s="9"/>
      <c r="D1332" s="9"/>
      <c r="E1332" s="9"/>
      <c r="F1332" s="9"/>
      <c r="G1332" s="9"/>
      <c r="H1332" s="10" t="s">
        <v>594</v>
      </c>
      <c r="I1332" s="12">
        <v>4820230.18</v>
      </c>
      <c r="J1332" s="12">
        <v>1547876.38</v>
      </c>
    </row>
    <row r="1333" spans="1:10" s="1" customFormat="1" ht="11.15" customHeight="1" x14ac:dyDescent="0.25">
      <c r="A1333" s="15"/>
      <c r="B1333" s="16"/>
      <c r="C1333" s="15"/>
      <c r="D1333" s="16"/>
      <c r="E1333" s="15"/>
      <c r="F1333" s="15"/>
      <c r="G1333" s="15"/>
      <c r="H1333" s="15"/>
      <c r="I1333" s="15"/>
      <c r="J1333" s="15"/>
    </row>
    <row r="1334" spans="1:10" s="1" customFormat="1" ht="19.75" customHeight="1" x14ac:dyDescent="0.25">
      <c r="A1334" s="3" t="s">
        <v>595</v>
      </c>
      <c r="B1334" s="3" t="s">
        <v>596</v>
      </c>
      <c r="C1334" s="4" t="s">
        <v>30</v>
      </c>
      <c r="D1334" s="5" t="s">
        <v>31</v>
      </c>
      <c r="E1334" s="5" t="s">
        <v>561</v>
      </c>
      <c r="F1334" s="6" t="s">
        <v>562</v>
      </c>
      <c r="G1334" s="4" t="s">
        <v>15</v>
      </c>
      <c r="H1334" s="5" t="s">
        <v>563</v>
      </c>
      <c r="I1334" s="7">
        <v>9115.7099999999991</v>
      </c>
      <c r="J1334" s="7"/>
    </row>
    <row r="1335" spans="1:10" s="1" customFormat="1" ht="19.75" customHeight="1" x14ac:dyDescent="0.25">
      <c r="A1335" s="24"/>
      <c r="B1335" s="17" t="s">
        <v>596</v>
      </c>
      <c r="C1335" s="18" t="s">
        <v>30</v>
      </c>
      <c r="D1335" s="19" t="s">
        <v>31</v>
      </c>
      <c r="E1335" s="19" t="s">
        <v>561</v>
      </c>
      <c r="F1335" s="25"/>
      <c r="G1335" s="18" t="s">
        <v>44</v>
      </c>
      <c r="H1335" s="19" t="s">
        <v>563</v>
      </c>
      <c r="I1335" s="21">
        <v>115699.64</v>
      </c>
      <c r="J1335" s="21"/>
    </row>
    <row r="1336" spans="1:10" s="1" customFormat="1" ht="19.75" customHeight="1" x14ac:dyDescent="0.25">
      <c r="A1336" s="22"/>
      <c r="B1336" s="3" t="s">
        <v>596</v>
      </c>
      <c r="C1336" s="4" t="s">
        <v>30</v>
      </c>
      <c r="D1336" s="5" t="s">
        <v>31</v>
      </c>
      <c r="E1336" s="5" t="s">
        <v>561</v>
      </c>
      <c r="F1336" s="23"/>
      <c r="G1336" s="4" t="s">
        <v>120</v>
      </c>
      <c r="H1336" s="5" t="s">
        <v>563</v>
      </c>
      <c r="I1336" s="7">
        <v>27724.57</v>
      </c>
      <c r="J1336" s="7">
        <v>6137.13</v>
      </c>
    </row>
    <row r="1337" spans="1:10" s="1" customFormat="1" ht="19.75" customHeight="1" x14ac:dyDescent="0.25">
      <c r="A1337" s="24"/>
      <c r="B1337" s="17" t="s">
        <v>596</v>
      </c>
      <c r="C1337" s="18" t="s">
        <v>236</v>
      </c>
      <c r="D1337" s="19" t="s">
        <v>237</v>
      </c>
      <c r="E1337" s="19" t="s">
        <v>561</v>
      </c>
      <c r="F1337" s="25"/>
      <c r="G1337" s="18" t="s">
        <v>44</v>
      </c>
      <c r="H1337" s="19" t="s">
        <v>563</v>
      </c>
      <c r="I1337" s="21">
        <v>1889.99</v>
      </c>
      <c r="J1337" s="21"/>
    </row>
    <row r="1338" spans="1:10" s="1" customFormat="1" ht="19.75" customHeight="1" x14ac:dyDescent="0.25">
      <c r="A1338" s="22"/>
      <c r="B1338" s="3" t="s">
        <v>596</v>
      </c>
      <c r="C1338" s="4" t="s">
        <v>236</v>
      </c>
      <c r="D1338" s="5" t="s">
        <v>237</v>
      </c>
      <c r="E1338" s="5" t="s">
        <v>561</v>
      </c>
      <c r="F1338" s="23"/>
      <c r="G1338" s="4" t="s">
        <v>120</v>
      </c>
      <c r="H1338" s="5" t="s">
        <v>563</v>
      </c>
      <c r="I1338" s="7">
        <v>748.08</v>
      </c>
      <c r="J1338" s="7"/>
    </row>
    <row r="1339" spans="1:10" s="1" customFormat="1" ht="19.75" customHeight="1" x14ac:dyDescent="0.25">
      <c r="A1339" s="24"/>
      <c r="B1339" s="17" t="s">
        <v>596</v>
      </c>
      <c r="C1339" s="18" t="s">
        <v>32</v>
      </c>
      <c r="D1339" s="19" t="s">
        <v>33</v>
      </c>
      <c r="E1339" s="19" t="s">
        <v>561</v>
      </c>
      <c r="F1339" s="25"/>
      <c r="G1339" s="18" t="s">
        <v>15</v>
      </c>
      <c r="H1339" s="19" t="s">
        <v>563</v>
      </c>
      <c r="I1339" s="21">
        <v>675.4</v>
      </c>
      <c r="J1339" s="21"/>
    </row>
    <row r="1340" spans="1:10" s="1" customFormat="1" ht="19.75" customHeight="1" x14ac:dyDescent="0.25">
      <c r="A1340" s="22"/>
      <c r="B1340" s="3" t="s">
        <v>596</v>
      </c>
      <c r="C1340" s="4" t="s">
        <v>32</v>
      </c>
      <c r="D1340" s="5" t="s">
        <v>33</v>
      </c>
      <c r="E1340" s="5" t="s">
        <v>561</v>
      </c>
      <c r="F1340" s="23"/>
      <c r="G1340" s="4" t="s">
        <v>44</v>
      </c>
      <c r="H1340" s="5" t="s">
        <v>563</v>
      </c>
      <c r="I1340" s="7">
        <v>10483.43</v>
      </c>
      <c r="J1340" s="7"/>
    </row>
    <row r="1341" spans="1:10" s="1" customFormat="1" ht="19.75" customHeight="1" x14ac:dyDescent="0.25">
      <c r="A1341" s="24"/>
      <c r="B1341" s="17" t="s">
        <v>596</v>
      </c>
      <c r="C1341" s="18" t="s">
        <v>32</v>
      </c>
      <c r="D1341" s="19" t="s">
        <v>33</v>
      </c>
      <c r="E1341" s="19" t="s">
        <v>561</v>
      </c>
      <c r="F1341" s="25"/>
      <c r="G1341" s="18" t="s">
        <v>120</v>
      </c>
      <c r="H1341" s="19" t="s">
        <v>563</v>
      </c>
      <c r="I1341" s="21">
        <v>2103.46</v>
      </c>
      <c r="J1341" s="21">
        <v>456.74</v>
      </c>
    </row>
    <row r="1342" spans="1:10" s="1" customFormat="1" ht="19.75" customHeight="1" x14ac:dyDescent="0.25">
      <c r="A1342" s="22"/>
      <c r="B1342" s="3" t="s">
        <v>596</v>
      </c>
      <c r="C1342" s="4" t="s">
        <v>34</v>
      </c>
      <c r="D1342" s="5" t="s">
        <v>35</v>
      </c>
      <c r="E1342" s="5" t="s">
        <v>561</v>
      </c>
      <c r="F1342" s="23"/>
      <c r="G1342" s="4" t="s">
        <v>15</v>
      </c>
      <c r="H1342" s="5" t="s">
        <v>563</v>
      </c>
      <c r="I1342" s="7">
        <v>101654.1</v>
      </c>
      <c r="J1342" s="7"/>
    </row>
    <row r="1343" spans="1:10" s="1" customFormat="1" ht="19.75" customHeight="1" x14ac:dyDescent="0.25">
      <c r="A1343" s="24"/>
      <c r="B1343" s="17" t="s">
        <v>596</v>
      </c>
      <c r="C1343" s="18" t="s">
        <v>34</v>
      </c>
      <c r="D1343" s="19" t="s">
        <v>35</v>
      </c>
      <c r="E1343" s="19" t="s">
        <v>561</v>
      </c>
      <c r="F1343" s="25"/>
      <c r="G1343" s="18" t="s">
        <v>44</v>
      </c>
      <c r="H1343" s="19" t="s">
        <v>563</v>
      </c>
      <c r="I1343" s="21">
        <v>121431.03</v>
      </c>
      <c r="J1343" s="21"/>
    </row>
    <row r="1344" spans="1:10" s="1" customFormat="1" ht="19.75" customHeight="1" x14ac:dyDescent="0.25">
      <c r="A1344" s="22"/>
      <c r="B1344" s="3" t="s">
        <v>596</v>
      </c>
      <c r="C1344" s="4" t="s">
        <v>34</v>
      </c>
      <c r="D1344" s="5" t="s">
        <v>35</v>
      </c>
      <c r="E1344" s="5" t="s">
        <v>561</v>
      </c>
      <c r="F1344" s="23"/>
      <c r="G1344" s="4" t="s">
        <v>120</v>
      </c>
      <c r="H1344" s="5" t="s">
        <v>563</v>
      </c>
      <c r="I1344" s="7">
        <v>23887.42</v>
      </c>
      <c r="J1344" s="7">
        <v>5152.67</v>
      </c>
    </row>
    <row r="1345" spans="1:10" s="1" customFormat="1" ht="19.75" customHeight="1" x14ac:dyDescent="0.25">
      <c r="A1345" s="24"/>
      <c r="B1345" s="17" t="s">
        <v>596</v>
      </c>
      <c r="C1345" s="18" t="s">
        <v>36</v>
      </c>
      <c r="D1345" s="19" t="s">
        <v>37</v>
      </c>
      <c r="E1345" s="19" t="s">
        <v>561</v>
      </c>
      <c r="F1345" s="25"/>
      <c r="G1345" s="18" t="s">
        <v>15</v>
      </c>
      <c r="H1345" s="19" t="s">
        <v>563</v>
      </c>
      <c r="I1345" s="21">
        <v>7105.59</v>
      </c>
      <c r="J1345" s="21"/>
    </row>
    <row r="1346" spans="1:10" s="1" customFormat="1" ht="19.75" customHeight="1" x14ac:dyDescent="0.25">
      <c r="A1346" s="22"/>
      <c r="B1346" s="3" t="s">
        <v>596</v>
      </c>
      <c r="C1346" s="4" t="s">
        <v>36</v>
      </c>
      <c r="D1346" s="5" t="s">
        <v>37</v>
      </c>
      <c r="E1346" s="5" t="s">
        <v>561</v>
      </c>
      <c r="F1346" s="23"/>
      <c r="G1346" s="4" t="s">
        <v>44</v>
      </c>
      <c r="H1346" s="5" t="s">
        <v>563</v>
      </c>
      <c r="I1346" s="7">
        <v>23680.79</v>
      </c>
      <c r="J1346" s="7"/>
    </row>
    <row r="1347" spans="1:10" s="1" customFormat="1" ht="19.75" customHeight="1" x14ac:dyDescent="0.25">
      <c r="A1347" s="24"/>
      <c r="B1347" s="17" t="s">
        <v>596</v>
      </c>
      <c r="C1347" s="18" t="s">
        <v>36</v>
      </c>
      <c r="D1347" s="19" t="s">
        <v>37</v>
      </c>
      <c r="E1347" s="19" t="s">
        <v>561</v>
      </c>
      <c r="F1347" s="25"/>
      <c r="G1347" s="18" t="s">
        <v>120</v>
      </c>
      <c r="H1347" s="19" t="s">
        <v>563</v>
      </c>
      <c r="I1347" s="21">
        <v>3749.48</v>
      </c>
      <c r="J1347" s="21">
        <v>817.81</v>
      </c>
    </row>
    <row r="1348" spans="1:10" s="1" customFormat="1" ht="19.75" customHeight="1" x14ac:dyDescent="0.25">
      <c r="A1348" s="22"/>
      <c r="B1348" s="3" t="s">
        <v>596</v>
      </c>
      <c r="C1348" s="4" t="s">
        <v>38</v>
      </c>
      <c r="D1348" s="5" t="s">
        <v>39</v>
      </c>
      <c r="E1348" s="5" t="s">
        <v>561</v>
      </c>
      <c r="F1348" s="23"/>
      <c r="G1348" s="4" t="s">
        <v>15</v>
      </c>
      <c r="H1348" s="5" t="s">
        <v>563</v>
      </c>
      <c r="I1348" s="7">
        <v>4.54</v>
      </c>
      <c r="J1348" s="7"/>
    </row>
    <row r="1349" spans="1:10" s="1" customFormat="1" ht="19.75" customHeight="1" x14ac:dyDescent="0.25">
      <c r="A1349" s="24"/>
      <c r="B1349" s="17" t="s">
        <v>596</v>
      </c>
      <c r="C1349" s="18" t="s">
        <v>38</v>
      </c>
      <c r="D1349" s="19" t="s">
        <v>39</v>
      </c>
      <c r="E1349" s="19" t="s">
        <v>561</v>
      </c>
      <c r="F1349" s="25"/>
      <c r="G1349" s="18" t="s">
        <v>44</v>
      </c>
      <c r="H1349" s="19" t="s">
        <v>563</v>
      </c>
      <c r="I1349" s="21">
        <v>39.630000000000003</v>
      </c>
      <c r="J1349" s="21"/>
    </row>
    <row r="1350" spans="1:10" s="1" customFormat="1" ht="19.75" customHeight="1" x14ac:dyDescent="0.25">
      <c r="A1350" s="22"/>
      <c r="B1350" s="3" t="s">
        <v>596</v>
      </c>
      <c r="C1350" s="4" t="s">
        <v>38</v>
      </c>
      <c r="D1350" s="5" t="s">
        <v>39</v>
      </c>
      <c r="E1350" s="5" t="s">
        <v>561</v>
      </c>
      <c r="F1350" s="23"/>
      <c r="G1350" s="4" t="s">
        <v>120</v>
      </c>
      <c r="H1350" s="5" t="s">
        <v>563</v>
      </c>
      <c r="I1350" s="7">
        <v>5.81</v>
      </c>
      <c r="J1350" s="7">
        <v>1.04</v>
      </c>
    </row>
    <row r="1351" spans="1:10" s="1" customFormat="1" ht="19.75" customHeight="1" x14ac:dyDescent="0.25">
      <c r="A1351" s="24"/>
      <c r="B1351" s="17" t="s">
        <v>596</v>
      </c>
      <c r="C1351" s="18" t="s">
        <v>587</v>
      </c>
      <c r="D1351" s="19" t="s">
        <v>588</v>
      </c>
      <c r="E1351" s="19" t="s">
        <v>561</v>
      </c>
      <c r="F1351" s="25"/>
      <c r="G1351" s="18" t="s">
        <v>15</v>
      </c>
      <c r="H1351" s="19" t="s">
        <v>563</v>
      </c>
      <c r="I1351" s="21">
        <v>140339.79999999999</v>
      </c>
      <c r="J1351" s="21"/>
    </row>
    <row r="1352" spans="1:10" s="1" customFormat="1" ht="19.75" customHeight="1" x14ac:dyDescent="0.25">
      <c r="A1352" s="22"/>
      <c r="B1352" s="3" t="s">
        <v>596</v>
      </c>
      <c r="C1352" s="4" t="s">
        <v>587</v>
      </c>
      <c r="D1352" s="5" t="s">
        <v>588</v>
      </c>
      <c r="E1352" s="5" t="s">
        <v>561</v>
      </c>
      <c r="F1352" s="23"/>
      <c r="G1352" s="4" t="s">
        <v>44</v>
      </c>
      <c r="H1352" s="5" t="s">
        <v>563</v>
      </c>
      <c r="I1352" s="7">
        <v>23306.6</v>
      </c>
      <c r="J1352" s="7"/>
    </row>
    <row r="1353" spans="1:10" s="1" customFormat="1" ht="19.75" customHeight="1" x14ac:dyDescent="0.25">
      <c r="A1353" s="24"/>
      <c r="B1353" s="17" t="s">
        <v>596</v>
      </c>
      <c r="C1353" s="18" t="s">
        <v>252</v>
      </c>
      <c r="D1353" s="19" t="s">
        <v>253</v>
      </c>
      <c r="E1353" s="19" t="s">
        <v>561</v>
      </c>
      <c r="F1353" s="25"/>
      <c r="G1353" s="18" t="s">
        <v>15</v>
      </c>
      <c r="H1353" s="19" t="s">
        <v>563</v>
      </c>
      <c r="I1353" s="21">
        <v>1991.48</v>
      </c>
      <c r="J1353" s="21"/>
    </row>
    <row r="1354" spans="1:10" s="1" customFormat="1" ht="19.75" customHeight="1" x14ac:dyDescent="0.25">
      <c r="A1354" s="22"/>
      <c r="B1354" s="3" t="s">
        <v>596</v>
      </c>
      <c r="C1354" s="4" t="s">
        <v>252</v>
      </c>
      <c r="D1354" s="5" t="s">
        <v>253</v>
      </c>
      <c r="E1354" s="5" t="s">
        <v>561</v>
      </c>
      <c r="F1354" s="23"/>
      <c r="G1354" s="4" t="s">
        <v>44</v>
      </c>
      <c r="H1354" s="5" t="s">
        <v>563</v>
      </c>
      <c r="I1354" s="7">
        <v>52310.01</v>
      </c>
      <c r="J1354" s="7"/>
    </row>
    <row r="1355" spans="1:10" s="1" customFormat="1" ht="19.75" customHeight="1" x14ac:dyDescent="0.25">
      <c r="A1355" s="24"/>
      <c r="B1355" s="17" t="s">
        <v>596</v>
      </c>
      <c r="C1355" s="18" t="s">
        <v>252</v>
      </c>
      <c r="D1355" s="19" t="s">
        <v>253</v>
      </c>
      <c r="E1355" s="19" t="s">
        <v>561</v>
      </c>
      <c r="F1355" s="25"/>
      <c r="G1355" s="18" t="s">
        <v>120</v>
      </c>
      <c r="H1355" s="19" t="s">
        <v>563</v>
      </c>
      <c r="I1355" s="21">
        <v>13387.76</v>
      </c>
      <c r="J1355" s="21">
        <v>2873.36</v>
      </c>
    </row>
    <row r="1356" spans="1:10" s="1" customFormat="1" ht="19.75" customHeight="1" x14ac:dyDescent="0.25">
      <c r="A1356" s="22"/>
      <c r="B1356" s="3" t="s">
        <v>596</v>
      </c>
      <c r="C1356" s="4" t="s">
        <v>81</v>
      </c>
      <c r="D1356" s="5" t="s">
        <v>82</v>
      </c>
      <c r="E1356" s="5" t="s">
        <v>561</v>
      </c>
      <c r="F1356" s="23"/>
      <c r="G1356" s="4" t="s">
        <v>44</v>
      </c>
      <c r="H1356" s="5" t="s">
        <v>563</v>
      </c>
      <c r="I1356" s="7">
        <v>4283.58</v>
      </c>
      <c r="J1356" s="7"/>
    </row>
    <row r="1357" spans="1:10" s="1" customFormat="1" ht="19.75" customHeight="1" x14ac:dyDescent="0.25">
      <c r="A1357" s="24"/>
      <c r="B1357" s="17" t="s">
        <v>596</v>
      </c>
      <c r="C1357" s="18" t="s">
        <v>81</v>
      </c>
      <c r="D1357" s="19" t="s">
        <v>82</v>
      </c>
      <c r="E1357" s="19" t="s">
        <v>561</v>
      </c>
      <c r="F1357" s="25"/>
      <c r="G1357" s="18" t="s">
        <v>120</v>
      </c>
      <c r="H1357" s="19" t="s">
        <v>563</v>
      </c>
      <c r="I1357" s="21">
        <v>1142.46</v>
      </c>
      <c r="J1357" s="21">
        <v>346.77</v>
      </c>
    </row>
    <row r="1358" spans="1:10" s="1" customFormat="1" ht="19.75" customHeight="1" x14ac:dyDescent="0.25">
      <c r="A1358" s="22"/>
      <c r="B1358" s="3" t="s">
        <v>596</v>
      </c>
      <c r="C1358" s="4" t="s">
        <v>276</v>
      </c>
      <c r="D1358" s="5" t="s">
        <v>277</v>
      </c>
      <c r="E1358" s="5" t="s">
        <v>561</v>
      </c>
      <c r="F1358" s="23"/>
      <c r="G1358" s="4" t="s">
        <v>15</v>
      </c>
      <c r="H1358" s="5" t="s">
        <v>563</v>
      </c>
      <c r="I1358" s="7">
        <v>978.81</v>
      </c>
      <c r="J1358" s="7"/>
    </row>
    <row r="1359" spans="1:10" s="1" customFormat="1" ht="19.75" customHeight="1" x14ac:dyDescent="0.25">
      <c r="A1359" s="24"/>
      <c r="B1359" s="17" t="s">
        <v>596</v>
      </c>
      <c r="C1359" s="18" t="s">
        <v>276</v>
      </c>
      <c r="D1359" s="19" t="s">
        <v>277</v>
      </c>
      <c r="E1359" s="19" t="s">
        <v>561</v>
      </c>
      <c r="F1359" s="25"/>
      <c r="G1359" s="18" t="s">
        <v>44</v>
      </c>
      <c r="H1359" s="19" t="s">
        <v>563</v>
      </c>
      <c r="I1359" s="21">
        <v>17520.22</v>
      </c>
      <c r="J1359" s="21"/>
    </row>
    <row r="1360" spans="1:10" s="1" customFormat="1" ht="19.75" customHeight="1" x14ac:dyDescent="0.25">
      <c r="A1360" s="22"/>
      <c r="B1360" s="3" t="s">
        <v>596</v>
      </c>
      <c r="C1360" s="4" t="s">
        <v>276</v>
      </c>
      <c r="D1360" s="5" t="s">
        <v>277</v>
      </c>
      <c r="E1360" s="5" t="s">
        <v>561</v>
      </c>
      <c r="F1360" s="23"/>
      <c r="G1360" s="4" t="s">
        <v>120</v>
      </c>
      <c r="H1360" s="5" t="s">
        <v>563</v>
      </c>
      <c r="I1360" s="7">
        <v>2338.9699999999998</v>
      </c>
      <c r="J1360" s="7">
        <v>491.46</v>
      </c>
    </row>
    <row r="1361" spans="1:10" s="1" customFormat="1" ht="19.75" customHeight="1" x14ac:dyDescent="0.25">
      <c r="A1361" s="8"/>
      <c r="B1361" s="8"/>
      <c r="C1361" s="9"/>
      <c r="D1361" s="9"/>
      <c r="E1361" s="10" t="s">
        <v>561</v>
      </c>
      <c r="F1361" s="10" t="s">
        <v>562</v>
      </c>
      <c r="G1361" s="11" t="s">
        <v>45</v>
      </c>
      <c r="H1361" s="10" t="s">
        <v>563</v>
      </c>
      <c r="I1361" s="12">
        <v>707598.36</v>
      </c>
      <c r="J1361" s="12">
        <v>16276.98</v>
      </c>
    </row>
    <row r="1362" spans="1:10" s="1" customFormat="1" ht="19.75" customHeight="1" x14ac:dyDescent="0.25">
      <c r="A1362" s="24"/>
      <c r="B1362" s="17" t="s">
        <v>596</v>
      </c>
      <c r="C1362" s="18" t="s">
        <v>32</v>
      </c>
      <c r="D1362" s="19" t="s">
        <v>33</v>
      </c>
      <c r="E1362" s="19" t="s">
        <v>13</v>
      </c>
      <c r="F1362" s="20" t="s">
        <v>13</v>
      </c>
      <c r="G1362" s="18" t="s">
        <v>15</v>
      </c>
      <c r="H1362" s="19" t="s">
        <v>16</v>
      </c>
      <c r="I1362" s="21">
        <v>2464.91</v>
      </c>
      <c r="J1362" s="21"/>
    </row>
    <row r="1363" spans="1:10" s="1" customFormat="1" ht="19.75" customHeight="1" x14ac:dyDescent="0.25">
      <c r="A1363" s="22"/>
      <c r="B1363" s="3" t="s">
        <v>596</v>
      </c>
      <c r="C1363" s="4" t="s">
        <v>34</v>
      </c>
      <c r="D1363" s="5" t="s">
        <v>35</v>
      </c>
      <c r="E1363" s="5" t="s">
        <v>13</v>
      </c>
      <c r="F1363" s="23"/>
      <c r="G1363" s="4" t="s">
        <v>15</v>
      </c>
      <c r="H1363" s="5" t="s">
        <v>16</v>
      </c>
      <c r="I1363" s="7">
        <v>28480.33</v>
      </c>
      <c r="J1363" s="7"/>
    </row>
    <row r="1364" spans="1:10" s="1" customFormat="1" ht="19.75" customHeight="1" x14ac:dyDescent="0.25">
      <c r="A1364" s="24"/>
      <c r="B1364" s="17" t="s">
        <v>596</v>
      </c>
      <c r="C1364" s="18" t="s">
        <v>36</v>
      </c>
      <c r="D1364" s="19" t="s">
        <v>37</v>
      </c>
      <c r="E1364" s="19" t="s">
        <v>13</v>
      </c>
      <c r="F1364" s="25"/>
      <c r="G1364" s="18" t="s">
        <v>15</v>
      </c>
      <c r="H1364" s="19" t="s">
        <v>16</v>
      </c>
      <c r="I1364" s="21">
        <v>6475.64</v>
      </c>
      <c r="J1364" s="21"/>
    </row>
    <row r="1365" spans="1:10" s="1" customFormat="1" ht="19.75" customHeight="1" x14ac:dyDescent="0.25">
      <c r="A1365" s="22"/>
      <c r="B1365" s="3" t="s">
        <v>596</v>
      </c>
      <c r="C1365" s="4" t="s">
        <v>38</v>
      </c>
      <c r="D1365" s="5" t="s">
        <v>39</v>
      </c>
      <c r="E1365" s="5" t="s">
        <v>13</v>
      </c>
      <c r="F1365" s="23"/>
      <c r="G1365" s="4" t="s">
        <v>15</v>
      </c>
      <c r="H1365" s="5" t="s">
        <v>16</v>
      </c>
      <c r="I1365" s="7">
        <v>0.6</v>
      </c>
      <c r="J1365" s="7"/>
    </row>
    <row r="1366" spans="1:10" s="1" customFormat="1" ht="19.75" customHeight="1" x14ac:dyDescent="0.25">
      <c r="A1366" s="24"/>
      <c r="B1366" s="17" t="s">
        <v>596</v>
      </c>
      <c r="C1366" s="18" t="s">
        <v>587</v>
      </c>
      <c r="D1366" s="19" t="s">
        <v>588</v>
      </c>
      <c r="E1366" s="19" t="s">
        <v>13</v>
      </c>
      <c r="F1366" s="25"/>
      <c r="G1366" s="18" t="s">
        <v>15</v>
      </c>
      <c r="H1366" s="19" t="s">
        <v>16</v>
      </c>
      <c r="I1366" s="21">
        <v>34137.629999999997</v>
      </c>
      <c r="J1366" s="21"/>
    </row>
    <row r="1367" spans="1:10" s="1" customFormat="1" ht="19.75" customHeight="1" x14ac:dyDescent="0.25">
      <c r="A1367" s="22"/>
      <c r="B1367" s="3" t="s">
        <v>596</v>
      </c>
      <c r="C1367" s="4" t="s">
        <v>11</v>
      </c>
      <c r="D1367" s="5" t="s">
        <v>12</v>
      </c>
      <c r="E1367" s="5" t="s">
        <v>13</v>
      </c>
      <c r="F1367" s="23"/>
      <c r="G1367" s="4" t="s">
        <v>15</v>
      </c>
      <c r="H1367" s="5" t="s">
        <v>16</v>
      </c>
      <c r="I1367" s="7">
        <v>0</v>
      </c>
      <c r="J1367" s="7"/>
    </row>
    <row r="1368" spans="1:10" s="1" customFormat="1" ht="19.75" customHeight="1" x14ac:dyDescent="0.25">
      <c r="A1368" s="24"/>
      <c r="B1368" s="17" t="s">
        <v>596</v>
      </c>
      <c r="C1368" s="18" t="s">
        <v>172</v>
      </c>
      <c r="D1368" s="19" t="s">
        <v>173</v>
      </c>
      <c r="E1368" s="19" t="s">
        <v>13</v>
      </c>
      <c r="F1368" s="25"/>
      <c r="G1368" s="18" t="s">
        <v>15</v>
      </c>
      <c r="H1368" s="19" t="s">
        <v>16</v>
      </c>
      <c r="I1368" s="21">
        <v>1542.36</v>
      </c>
      <c r="J1368" s="21"/>
    </row>
    <row r="1369" spans="1:10" s="1" customFormat="1" ht="19.75" customHeight="1" x14ac:dyDescent="0.25">
      <c r="A1369" s="22"/>
      <c r="B1369" s="3" t="s">
        <v>596</v>
      </c>
      <c r="C1369" s="4" t="s">
        <v>81</v>
      </c>
      <c r="D1369" s="5" t="s">
        <v>82</v>
      </c>
      <c r="E1369" s="5" t="s">
        <v>13</v>
      </c>
      <c r="F1369" s="23"/>
      <c r="G1369" s="4" t="s">
        <v>15</v>
      </c>
      <c r="H1369" s="5" t="s">
        <v>16</v>
      </c>
      <c r="I1369" s="7">
        <v>378.4</v>
      </c>
      <c r="J1369" s="7"/>
    </row>
    <row r="1370" spans="1:10" s="1" customFormat="1" ht="19.75" customHeight="1" x14ac:dyDescent="0.25">
      <c r="A1370" s="8"/>
      <c r="B1370" s="8"/>
      <c r="C1370" s="9"/>
      <c r="D1370" s="9"/>
      <c r="E1370" s="10" t="s">
        <v>13</v>
      </c>
      <c r="F1370" s="10" t="s">
        <v>13</v>
      </c>
      <c r="G1370" s="11" t="s">
        <v>15</v>
      </c>
      <c r="H1370" s="10" t="s">
        <v>16</v>
      </c>
      <c r="I1370" s="12">
        <v>73479.87</v>
      </c>
      <c r="J1370" s="12"/>
    </row>
    <row r="1371" spans="1:10" s="1" customFormat="1" ht="19.75" customHeight="1" x14ac:dyDescent="0.25">
      <c r="A1371" s="13" t="s">
        <v>595</v>
      </c>
      <c r="B1371" s="14"/>
      <c r="C1371" s="9"/>
      <c r="D1371" s="9"/>
      <c r="E1371" s="9"/>
      <c r="F1371" s="9"/>
      <c r="G1371" s="9"/>
      <c r="H1371" s="10" t="s">
        <v>597</v>
      </c>
      <c r="I1371" s="12">
        <v>781078.23</v>
      </c>
      <c r="J1371" s="12">
        <v>16276.98</v>
      </c>
    </row>
    <row r="1372" spans="1:10" s="1" customFormat="1" ht="11.15" customHeight="1" x14ac:dyDescent="0.25">
      <c r="A1372" s="15"/>
      <c r="B1372" s="16"/>
      <c r="C1372" s="15"/>
      <c r="D1372" s="16"/>
      <c r="E1372" s="15"/>
      <c r="F1372" s="15"/>
      <c r="G1372" s="15"/>
      <c r="H1372" s="15"/>
      <c r="I1372" s="15"/>
      <c r="J1372" s="15"/>
    </row>
    <row r="1373" spans="1:10" s="1" customFormat="1" ht="19.75" customHeight="1" x14ac:dyDescent="0.25">
      <c r="A1373" s="17" t="s">
        <v>598</v>
      </c>
      <c r="B1373" s="17" t="s">
        <v>599</v>
      </c>
      <c r="C1373" s="18" t="s">
        <v>129</v>
      </c>
      <c r="D1373" s="19" t="s">
        <v>130</v>
      </c>
      <c r="E1373" s="19" t="s">
        <v>564</v>
      </c>
      <c r="F1373" s="20" t="s">
        <v>623</v>
      </c>
      <c r="G1373" s="18" t="s">
        <v>621</v>
      </c>
      <c r="H1373" s="19" t="s">
        <v>563</v>
      </c>
      <c r="I1373" s="21">
        <v>15</v>
      </c>
      <c r="J1373" s="21">
        <v>15</v>
      </c>
    </row>
    <row r="1374" spans="1:10" s="1" customFormat="1" ht="19.75" customHeight="1" x14ac:dyDescent="0.25">
      <c r="A1374" s="22"/>
      <c r="B1374" s="3" t="s">
        <v>599</v>
      </c>
      <c r="C1374" s="4" t="s">
        <v>604</v>
      </c>
      <c r="D1374" s="5" t="s">
        <v>605</v>
      </c>
      <c r="E1374" s="5" t="s">
        <v>564</v>
      </c>
      <c r="F1374" s="23"/>
      <c r="G1374" s="4" t="s">
        <v>621</v>
      </c>
      <c r="H1374" s="5" t="s">
        <v>563</v>
      </c>
      <c r="I1374" s="7">
        <v>135</v>
      </c>
      <c r="J1374" s="7"/>
    </row>
    <row r="1375" spans="1:10" s="1" customFormat="1" ht="19.75" customHeight="1" x14ac:dyDescent="0.25">
      <c r="A1375" s="8"/>
      <c r="B1375" s="8"/>
      <c r="C1375" s="9"/>
      <c r="D1375" s="9"/>
      <c r="E1375" s="10" t="s">
        <v>564</v>
      </c>
      <c r="F1375" s="10" t="s">
        <v>623</v>
      </c>
      <c r="G1375" s="11" t="s">
        <v>621</v>
      </c>
      <c r="H1375" s="10" t="s">
        <v>563</v>
      </c>
      <c r="I1375" s="12">
        <v>150</v>
      </c>
      <c r="J1375" s="12">
        <v>15</v>
      </c>
    </row>
    <row r="1376" spans="1:10" s="1" customFormat="1" ht="19.75" customHeight="1" x14ac:dyDescent="0.25">
      <c r="A1376" s="24"/>
      <c r="B1376" s="17" t="s">
        <v>599</v>
      </c>
      <c r="C1376" s="18" t="s">
        <v>366</v>
      </c>
      <c r="D1376" s="19" t="s">
        <v>367</v>
      </c>
      <c r="E1376" s="19" t="s">
        <v>600</v>
      </c>
      <c r="F1376" s="20" t="s">
        <v>601</v>
      </c>
      <c r="G1376" s="18" t="s">
        <v>15</v>
      </c>
      <c r="H1376" s="19" t="s">
        <v>563</v>
      </c>
      <c r="I1376" s="21">
        <v>150000</v>
      </c>
      <c r="J1376" s="21"/>
    </row>
    <row r="1377" spans="1:10" s="1" customFormat="1" ht="19.75" customHeight="1" x14ac:dyDescent="0.25">
      <c r="A1377" s="22"/>
      <c r="B1377" s="3" t="s">
        <v>599</v>
      </c>
      <c r="C1377" s="4" t="s">
        <v>129</v>
      </c>
      <c r="D1377" s="5" t="s">
        <v>130</v>
      </c>
      <c r="E1377" s="5" t="s">
        <v>600</v>
      </c>
      <c r="F1377" s="23"/>
      <c r="G1377" s="4" t="s">
        <v>15</v>
      </c>
      <c r="H1377" s="5" t="s">
        <v>563</v>
      </c>
      <c r="I1377" s="7">
        <v>501240.1</v>
      </c>
      <c r="J1377" s="7">
        <v>31131.06</v>
      </c>
    </row>
    <row r="1378" spans="1:10" s="1" customFormat="1" ht="19.75" customHeight="1" x14ac:dyDescent="0.25">
      <c r="A1378" s="24"/>
      <c r="B1378" s="17" t="s">
        <v>599</v>
      </c>
      <c r="C1378" s="18" t="s">
        <v>129</v>
      </c>
      <c r="D1378" s="19" t="s">
        <v>130</v>
      </c>
      <c r="E1378" s="19" t="s">
        <v>600</v>
      </c>
      <c r="F1378" s="25"/>
      <c r="G1378" s="18" t="s">
        <v>44</v>
      </c>
      <c r="H1378" s="19" t="s">
        <v>563</v>
      </c>
      <c r="I1378" s="21">
        <v>0</v>
      </c>
      <c r="J1378" s="21"/>
    </row>
    <row r="1379" spans="1:10" s="1" customFormat="1" ht="19.75" customHeight="1" x14ac:dyDescent="0.25">
      <c r="A1379" s="8"/>
      <c r="B1379" s="8"/>
      <c r="C1379" s="9"/>
      <c r="D1379" s="9"/>
      <c r="E1379" s="10" t="s">
        <v>600</v>
      </c>
      <c r="F1379" s="10" t="s">
        <v>601</v>
      </c>
      <c r="G1379" s="11" t="s">
        <v>45</v>
      </c>
      <c r="H1379" s="10" t="s">
        <v>563</v>
      </c>
      <c r="I1379" s="12">
        <v>651240.1</v>
      </c>
      <c r="J1379" s="12">
        <v>31131.06</v>
      </c>
    </row>
    <row r="1380" spans="1:10" s="1" customFormat="1" ht="19.75" customHeight="1" x14ac:dyDescent="0.25">
      <c r="A1380" s="22"/>
      <c r="B1380" s="3" t="s">
        <v>599</v>
      </c>
      <c r="C1380" s="4" t="s">
        <v>129</v>
      </c>
      <c r="D1380" s="5" t="s">
        <v>130</v>
      </c>
      <c r="E1380" s="5" t="s">
        <v>602</v>
      </c>
      <c r="F1380" s="6" t="s">
        <v>603</v>
      </c>
      <c r="G1380" s="4" t="s">
        <v>15</v>
      </c>
      <c r="H1380" s="5" t="s">
        <v>563</v>
      </c>
      <c r="I1380" s="7">
        <v>251783.63</v>
      </c>
      <c r="J1380" s="7">
        <v>10054.68</v>
      </c>
    </row>
    <row r="1381" spans="1:10" s="1" customFormat="1" ht="19.75" customHeight="1" x14ac:dyDescent="0.25">
      <c r="A1381" s="24"/>
      <c r="B1381" s="17" t="s">
        <v>599</v>
      </c>
      <c r="C1381" s="18" t="s">
        <v>604</v>
      </c>
      <c r="D1381" s="19" t="s">
        <v>605</v>
      </c>
      <c r="E1381" s="19" t="s">
        <v>602</v>
      </c>
      <c r="F1381" s="25"/>
      <c r="G1381" s="18" t="s">
        <v>15</v>
      </c>
      <c r="H1381" s="19" t="s">
        <v>563</v>
      </c>
      <c r="I1381" s="21">
        <v>1356.38</v>
      </c>
      <c r="J1381" s="21"/>
    </row>
    <row r="1382" spans="1:10" s="1" customFormat="1" ht="19.75" customHeight="1" x14ac:dyDescent="0.25">
      <c r="A1382" s="8"/>
      <c r="B1382" s="8"/>
      <c r="C1382" s="9"/>
      <c r="D1382" s="9"/>
      <c r="E1382" s="10" t="s">
        <v>602</v>
      </c>
      <c r="F1382" s="10" t="s">
        <v>603</v>
      </c>
      <c r="G1382" s="11" t="s">
        <v>15</v>
      </c>
      <c r="H1382" s="10" t="s">
        <v>563</v>
      </c>
      <c r="I1382" s="12">
        <v>253140.01</v>
      </c>
      <c r="J1382" s="12">
        <v>10054.68</v>
      </c>
    </row>
    <row r="1383" spans="1:10" s="1" customFormat="1" ht="19.75" customHeight="1" x14ac:dyDescent="0.25">
      <c r="A1383" s="22"/>
      <c r="B1383" s="3" t="s">
        <v>599</v>
      </c>
      <c r="C1383" s="4" t="s">
        <v>129</v>
      </c>
      <c r="D1383" s="5" t="s">
        <v>130</v>
      </c>
      <c r="E1383" s="5" t="s">
        <v>606</v>
      </c>
      <c r="F1383" s="6" t="s">
        <v>607</v>
      </c>
      <c r="G1383" s="4" t="s">
        <v>44</v>
      </c>
      <c r="H1383" s="5" t="s">
        <v>563</v>
      </c>
      <c r="I1383" s="7">
        <v>12132.51</v>
      </c>
      <c r="J1383" s="7">
        <v>10998.61</v>
      </c>
    </row>
    <row r="1384" spans="1:10" s="1" customFormat="1" ht="19.75" customHeight="1" x14ac:dyDescent="0.25">
      <c r="A1384" s="8"/>
      <c r="B1384" s="8"/>
      <c r="C1384" s="9"/>
      <c r="D1384" s="9"/>
      <c r="E1384" s="10" t="s">
        <v>606</v>
      </c>
      <c r="F1384" s="10" t="s">
        <v>607</v>
      </c>
      <c r="G1384" s="11" t="s">
        <v>44</v>
      </c>
      <c r="H1384" s="10" t="s">
        <v>563</v>
      </c>
      <c r="I1384" s="12">
        <v>12132.51</v>
      </c>
      <c r="J1384" s="12">
        <v>10998.61</v>
      </c>
    </row>
    <row r="1385" spans="1:10" s="1" customFormat="1" ht="19.75" customHeight="1" x14ac:dyDescent="0.25">
      <c r="A1385" s="24"/>
      <c r="B1385" s="17" t="s">
        <v>599</v>
      </c>
      <c r="C1385" s="18" t="s">
        <v>129</v>
      </c>
      <c r="D1385" s="19" t="s">
        <v>130</v>
      </c>
      <c r="E1385" s="19" t="s">
        <v>608</v>
      </c>
      <c r="F1385" s="20" t="s">
        <v>609</v>
      </c>
      <c r="G1385" s="18" t="s">
        <v>15</v>
      </c>
      <c r="H1385" s="19" t="s">
        <v>563</v>
      </c>
      <c r="I1385" s="21">
        <v>2507937.5099999998</v>
      </c>
      <c r="J1385" s="21">
        <v>59048.05</v>
      </c>
    </row>
    <row r="1386" spans="1:10" s="1" customFormat="1" ht="19.75" customHeight="1" x14ac:dyDescent="0.25">
      <c r="A1386" s="8"/>
      <c r="B1386" s="8"/>
      <c r="C1386" s="9"/>
      <c r="D1386" s="9"/>
      <c r="E1386" s="10" t="s">
        <v>608</v>
      </c>
      <c r="F1386" s="10" t="s">
        <v>609</v>
      </c>
      <c r="G1386" s="11" t="s">
        <v>15</v>
      </c>
      <c r="H1386" s="10" t="s">
        <v>563</v>
      </c>
      <c r="I1386" s="12">
        <v>2507937.5099999998</v>
      </c>
      <c r="J1386" s="12">
        <v>59048.05</v>
      </c>
    </row>
    <row r="1387" spans="1:10" s="1" customFormat="1" ht="19.75" customHeight="1" x14ac:dyDescent="0.25">
      <c r="A1387" s="22"/>
      <c r="B1387" s="3" t="s">
        <v>599</v>
      </c>
      <c r="C1387" s="4" t="s">
        <v>129</v>
      </c>
      <c r="D1387" s="5" t="s">
        <v>130</v>
      </c>
      <c r="E1387" s="5" t="s">
        <v>610</v>
      </c>
      <c r="F1387" s="6" t="s">
        <v>968</v>
      </c>
      <c r="G1387" s="4" t="s">
        <v>44</v>
      </c>
      <c r="H1387" s="5" t="s">
        <v>563</v>
      </c>
      <c r="I1387" s="7">
        <v>15549</v>
      </c>
      <c r="J1387" s="7">
        <v>15549</v>
      </c>
    </row>
    <row r="1388" spans="1:10" s="1" customFormat="1" ht="19.75" customHeight="1" x14ac:dyDescent="0.25">
      <c r="A1388" s="8"/>
      <c r="B1388" s="8"/>
      <c r="C1388" s="9"/>
      <c r="D1388" s="9"/>
      <c r="E1388" s="10" t="s">
        <v>610</v>
      </c>
      <c r="F1388" s="10" t="s">
        <v>968</v>
      </c>
      <c r="G1388" s="11" t="s">
        <v>44</v>
      </c>
      <c r="H1388" s="10" t="s">
        <v>563</v>
      </c>
      <c r="I1388" s="12">
        <v>15549</v>
      </c>
      <c r="J1388" s="12">
        <v>15549</v>
      </c>
    </row>
    <row r="1389" spans="1:10" s="1" customFormat="1" ht="19.75" customHeight="1" x14ac:dyDescent="0.25">
      <c r="A1389" s="24"/>
      <c r="B1389" s="17" t="s">
        <v>599</v>
      </c>
      <c r="C1389" s="18" t="s">
        <v>129</v>
      </c>
      <c r="D1389" s="19" t="s">
        <v>130</v>
      </c>
      <c r="E1389" s="19" t="s">
        <v>610</v>
      </c>
      <c r="F1389" s="20" t="s">
        <v>611</v>
      </c>
      <c r="G1389" s="18" t="s">
        <v>15</v>
      </c>
      <c r="H1389" s="19" t="s">
        <v>43</v>
      </c>
      <c r="I1389" s="21">
        <v>1073077.06</v>
      </c>
      <c r="J1389" s="21"/>
    </row>
    <row r="1390" spans="1:10" s="1" customFormat="1" ht="19.75" customHeight="1" x14ac:dyDescent="0.25">
      <c r="A1390" s="8"/>
      <c r="B1390" s="8"/>
      <c r="C1390" s="9"/>
      <c r="D1390" s="9"/>
      <c r="E1390" s="10" t="s">
        <v>610</v>
      </c>
      <c r="F1390" s="10" t="s">
        <v>611</v>
      </c>
      <c r="G1390" s="11" t="s">
        <v>15</v>
      </c>
      <c r="H1390" s="10" t="s">
        <v>43</v>
      </c>
      <c r="I1390" s="12">
        <v>1073077.06</v>
      </c>
      <c r="J1390" s="12"/>
    </row>
    <row r="1391" spans="1:10" s="1" customFormat="1" ht="19.75" customHeight="1" x14ac:dyDescent="0.25">
      <c r="A1391" s="22"/>
      <c r="B1391" s="3" t="s">
        <v>599</v>
      </c>
      <c r="C1391" s="4" t="s">
        <v>129</v>
      </c>
      <c r="D1391" s="5" t="s">
        <v>130</v>
      </c>
      <c r="E1391" s="5" t="s">
        <v>612</v>
      </c>
      <c r="F1391" s="6" t="s">
        <v>970</v>
      </c>
      <c r="G1391" s="4" t="s">
        <v>44</v>
      </c>
      <c r="H1391" s="5" t="s">
        <v>563</v>
      </c>
      <c r="I1391" s="7">
        <v>434145.04</v>
      </c>
      <c r="J1391" s="7">
        <v>434145.04</v>
      </c>
    </row>
    <row r="1392" spans="1:10" s="1" customFormat="1" ht="19.75" customHeight="1" x14ac:dyDescent="0.25">
      <c r="A1392" s="8"/>
      <c r="B1392" s="8"/>
      <c r="C1392" s="9"/>
      <c r="D1392" s="9"/>
      <c r="E1392" s="10" t="s">
        <v>612</v>
      </c>
      <c r="F1392" s="10" t="s">
        <v>970</v>
      </c>
      <c r="G1392" s="11" t="s">
        <v>44</v>
      </c>
      <c r="H1392" s="10" t="s">
        <v>563</v>
      </c>
      <c r="I1392" s="12">
        <v>434145.04</v>
      </c>
      <c r="J1392" s="12">
        <v>434145.04</v>
      </c>
    </row>
    <row r="1393" spans="1:10" s="1" customFormat="1" ht="19.75" customHeight="1" x14ac:dyDescent="0.25">
      <c r="A1393" s="24"/>
      <c r="B1393" s="17" t="s">
        <v>599</v>
      </c>
      <c r="C1393" s="18" t="s">
        <v>129</v>
      </c>
      <c r="D1393" s="19" t="s">
        <v>130</v>
      </c>
      <c r="E1393" s="19" t="s">
        <v>612</v>
      </c>
      <c r="F1393" s="20" t="s">
        <v>613</v>
      </c>
      <c r="G1393" s="18" t="s">
        <v>44</v>
      </c>
      <c r="H1393" s="19" t="s">
        <v>563</v>
      </c>
      <c r="I1393" s="21">
        <v>2086904.67</v>
      </c>
      <c r="J1393" s="21">
        <v>37080.04</v>
      </c>
    </row>
    <row r="1394" spans="1:10" s="1" customFormat="1" ht="19.75" customHeight="1" x14ac:dyDescent="0.25">
      <c r="A1394" s="8"/>
      <c r="B1394" s="8"/>
      <c r="C1394" s="9"/>
      <c r="D1394" s="9"/>
      <c r="E1394" s="10" t="s">
        <v>612</v>
      </c>
      <c r="F1394" s="10" t="s">
        <v>613</v>
      </c>
      <c r="G1394" s="11" t="s">
        <v>44</v>
      </c>
      <c r="H1394" s="10" t="s">
        <v>563</v>
      </c>
      <c r="I1394" s="12">
        <v>2086904.67</v>
      </c>
      <c r="J1394" s="12">
        <v>37080.04</v>
      </c>
    </row>
    <row r="1395" spans="1:10" s="1" customFormat="1" ht="19.75" customHeight="1" x14ac:dyDescent="0.25">
      <c r="A1395" s="22"/>
      <c r="B1395" s="3" t="s">
        <v>599</v>
      </c>
      <c r="C1395" s="4" t="s">
        <v>129</v>
      </c>
      <c r="D1395" s="5" t="s">
        <v>130</v>
      </c>
      <c r="E1395" s="5" t="s">
        <v>612</v>
      </c>
      <c r="F1395" s="6" t="s">
        <v>614</v>
      </c>
      <c r="G1395" s="4" t="s">
        <v>15</v>
      </c>
      <c r="H1395" s="5" t="s">
        <v>563</v>
      </c>
      <c r="I1395" s="7">
        <v>6433918.79</v>
      </c>
      <c r="J1395" s="7">
        <v>8622.68</v>
      </c>
    </row>
    <row r="1396" spans="1:10" s="1" customFormat="1" ht="19.75" customHeight="1" x14ac:dyDescent="0.25">
      <c r="A1396" s="8"/>
      <c r="B1396" s="8"/>
      <c r="C1396" s="9"/>
      <c r="D1396" s="9"/>
      <c r="E1396" s="10" t="s">
        <v>612</v>
      </c>
      <c r="F1396" s="10" t="s">
        <v>614</v>
      </c>
      <c r="G1396" s="11" t="s">
        <v>15</v>
      </c>
      <c r="H1396" s="10" t="s">
        <v>563</v>
      </c>
      <c r="I1396" s="12">
        <v>6433918.79</v>
      </c>
      <c r="J1396" s="12">
        <v>8622.68</v>
      </c>
    </row>
    <row r="1397" spans="1:10" s="1" customFormat="1" ht="19.75" customHeight="1" x14ac:dyDescent="0.25">
      <c r="A1397" s="24"/>
      <c r="B1397" s="17" t="s">
        <v>599</v>
      </c>
      <c r="C1397" s="18" t="s">
        <v>129</v>
      </c>
      <c r="D1397" s="19" t="s">
        <v>130</v>
      </c>
      <c r="E1397" s="19" t="s">
        <v>612</v>
      </c>
      <c r="F1397" s="20" t="s">
        <v>615</v>
      </c>
      <c r="G1397" s="18" t="s">
        <v>15</v>
      </c>
      <c r="H1397" s="19" t="s">
        <v>43</v>
      </c>
      <c r="I1397" s="21">
        <v>2145751.36</v>
      </c>
      <c r="J1397" s="21">
        <v>3276.12</v>
      </c>
    </row>
    <row r="1398" spans="1:10" s="1" customFormat="1" ht="19.75" customHeight="1" x14ac:dyDescent="0.25">
      <c r="A1398" s="8"/>
      <c r="B1398" s="8"/>
      <c r="C1398" s="9"/>
      <c r="D1398" s="9"/>
      <c r="E1398" s="10" t="s">
        <v>612</v>
      </c>
      <c r="F1398" s="10" t="s">
        <v>615</v>
      </c>
      <c r="G1398" s="11" t="s">
        <v>15</v>
      </c>
      <c r="H1398" s="10" t="s">
        <v>43</v>
      </c>
      <c r="I1398" s="12">
        <v>2145751.36</v>
      </c>
      <c r="J1398" s="12">
        <v>3276.12</v>
      </c>
    </row>
    <row r="1399" spans="1:10" s="1" customFormat="1" ht="19.75" customHeight="1" x14ac:dyDescent="0.25">
      <c r="A1399" s="22"/>
      <c r="B1399" s="3" t="s">
        <v>599</v>
      </c>
      <c r="C1399" s="4" t="s">
        <v>129</v>
      </c>
      <c r="D1399" s="5" t="s">
        <v>130</v>
      </c>
      <c r="E1399" s="5" t="s">
        <v>616</v>
      </c>
      <c r="F1399" s="6" t="s">
        <v>617</v>
      </c>
      <c r="G1399" s="4" t="s">
        <v>15</v>
      </c>
      <c r="H1399" s="5" t="s">
        <v>563</v>
      </c>
      <c r="I1399" s="7">
        <v>1066430.95</v>
      </c>
      <c r="J1399" s="7">
        <v>54418.7</v>
      </c>
    </row>
    <row r="1400" spans="1:10" s="1" customFormat="1" ht="19.75" customHeight="1" x14ac:dyDescent="0.25">
      <c r="A1400" s="8"/>
      <c r="B1400" s="8"/>
      <c r="C1400" s="9"/>
      <c r="D1400" s="9"/>
      <c r="E1400" s="10" t="s">
        <v>616</v>
      </c>
      <c r="F1400" s="10" t="s">
        <v>617</v>
      </c>
      <c r="G1400" s="11" t="s">
        <v>15</v>
      </c>
      <c r="H1400" s="10" t="s">
        <v>563</v>
      </c>
      <c r="I1400" s="12">
        <v>1066430.95</v>
      </c>
      <c r="J1400" s="12">
        <v>54418.7</v>
      </c>
    </row>
    <row r="1401" spans="1:10" s="1" customFormat="1" ht="19.75" customHeight="1" x14ac:dyDescent="0.25">
      <c r="A1401" s="24"/>
      <c r="B1401" s="17" t="s">
        <v>599</v>
      </c>
      <c r="C1401" s="18" t="s">
        <v>32</v>
      </c>
      <c r="D1401" s="19" t="s">
        <v>33</v>
      </c>
      <c r="E1401" s="19" t="s">
        <v>13</v>
      </c>
      <c r="F1401" s="20" t="s">
        <v>13</v>
      </c>
      <c r="G1401" s="18" t="s">
        <v>15</v>
      </c>
      <c r="H1401" s="19" t="s">
        <v>16</v>
      </c>
      <c r="I1401" s="21">
        <v>64.900000000000006</v>
      </c>
      <c r="J1401" s="21"/>
    </row>
    <row r="1402" spans="1:10" s="1" customFormat="1" ht="19.75" customHeight="1" x14ac:dyDescent="0.25">
      <c r="A1402" s="22"/>
      <c r="B1402" s="3" t="s">
        <v>599</v>
      </c>
      <c r="C1402" s="4" t="s">
        <v>34</v>
      </c>
      <c r="D1402" s="5" t="s">
        <v>35</v>
      </c>
      <c r="E1402" s="5" t="s">
        <v>13</v>
      </c>
      <c r="F1402" s="23"/>
      <c r="G1402" s="4" t="s">
        <v>15</v>
      </c>
      <c r="H1402" s="5" t="s">
        <v>16</v>
      </c>
      <c r="I1402" s="7">
        <v>764.88</v>
      </c>
      <c r="J1402" s="7"/>
    </row>
    <row r="1403" spans="1:10" s="1" customFormat="1" ht="19.75" customHeight="1" x14ac:dyDescent="0.25">
      <c r="A1403" s="24"/>
      <c r="B1403" s="17" t="s">
        <v>599</v>
      </c>
      <c r="C1403" s="18" t="s">
        <v>36</v>
      </c>
      <c r="D1403" s="19" t="s">
        <v>37</v>
      </c>
      <c r="E1403" s="19" t="s">
        <v>13</v>
      </c>
      <c r="F1403" s="25"/>
      <c r="G1403" s="18" t="s">
        <v>15</v>
      </c>
      <c r="H1403" s="19" t="s">
        <v>16</v>
      </c>
      <c r="I1403" s="21">
        <v>197.94</v>
      </c>
      <c r="J1403" s="21"/>
    </row>
    <row r="1404" spans="1:10" s="1" customFormat="1" ht="19.75" customHeight="1" x14ac:dyDescent="0.25">
      <c r="A1404" s="22"/>
      <c r="B1404" s="3" t="s">
        <v>599</v>
      </c>
      <c r="C1404" s="4" t="s">
        <v>587</v>
      </c>
      <c r="D1404" s="5" t="s">
        <v>588</v>
      </c>
      <c r="E1404" s="5" t="s">
        <v>13</v>
      </c>
      <c r="F1404" s="23"/>
      <c r="G1404" s="4" t="s">
        <v>15</v>
      </c>
      <c r="H1404" s="5" t="s">
        <v>16</v>
      </c>
      <c r="I1404" s="7">
        <v>916.79</v>
      </c>
      <c r="J1404" s="7"/>
    </row>
    <row r="1405" spans="1:10" s="1" customFormat="1" ht="19.75" customHeight="1" x14ac:dyDescent="0.25">
      <c r="A1405" s="24"/>
      <c r="B1405" s="17" t="s">
        <v>599</v>
      </c>
      <c r="C1405" s="18" t="s">
        <v>320</v>
      </c>
      <c r="D1405" s="19" t="s">
        <v>321</v>
      </c>
      <c r="E1405" s="19" t="s">
        <v>13</v>
      </c>
      <c r="F1405" s="25"/>
      <c r="G1405" s="18" t="s">
        <v>15</v>
      </c>
      <c r="H1405" s="19" t="s">
        <v>16</v>
      </c>
      <c r="I1405" s="21">
        <v>364.71</v>
      </c>
      <c r="J1405" s="21"/>
    </row>
    <row r="1406" spans="1:10" s="1" customFormat="1" ht="19.75" customHeight="1" x14ac:dyDescent="0.25">
      <c r="A1406" s="22"/>
      <c r="B1406" s="3" t="s">
        <v>599</v>
      </c>
      <c r="C1406" s="4" t="s">
        <v>154</v>
      </c>
      <c r="D1406" s="5" t="s">
        <v>155</v>
      </c>
      <c r="E1406" s="5" t="s">
        <v>13</v>
      </c>
      <c r="F1406" s="23"/>
      <c r="G1406" s="4" t="s">
        <v>15</v>
      </c>
      <c r="H1406" s="5" t="s">
        <v>16</v>
      </c>
      <c r="I1406" s="7">
        <v>143</v>
      </c>
      <c r="J1406" s="7"/>
    </row>
    <row r="1407" spans="1:10" s="1" customFormat="1" ht="19.75" customHeight="1" x14ac:dyDescent="0.25">
      <c r="A1407" s="24"/>
      <c r="B1407" s="17" t="s">
        <v>599</v>
      </c>
      <c r="C1407" s="18" t="s">
        <v>61</v>
      </c>
      <c r="D1407" s="19" t="s">
        <v>62</v>
      </c>
      <c r="E1407" s="19" t="s">
        <v>13</v>
      </c>
      <c r="F1407" s="25"/>
      <c r="G1407" s="18" t="s">
        <v>15</v>
      </c>
      <c r="H1407" s="19" t="s">
        <v>16</v>
      </c>
      <c r="I1407" s="21">
        <v>139.15</v>
      </c>
      <c r="J1407" s="21"/>
    </row>
    <row r="1408" spans="1:10" s="1" customFormat="1" ht="19.75" customHeight="1" x14ac:dyDescent="0.25">
      <c r="A1408" s="22"/>
      <c r="B1408" s="3" t="s">
        <v>599</v>
      </c>
      <c r="C1408" s="4" t="s">
        <v>170</v>
      </c>
      <c r="D1408" s="5" t="s">
        <v>171</v>
      </c>
      <c r="E1408" s="5" t="s">
        <v>13</v>
      </c>
      <c r="F1408" s="23"/>
      <c r="G1408" s="4" t="s">
        <v>15</v>
      </c>
      <c r="H1408" s="5" t="s">
        <v>16</v>
      </c>
      <c r="I1408" s="7">
        <v>153.44999999999999</v>
      </c>
      <c r="J1408" s="7"/>
    </row>
    <row r="1409" spans="1:10" s="1" customFormat="1" ht="19.75" customHeight="1" x14ac:dyDescent="0.25">
      <c r="A1409" s="24"/>
      <c r="B1409" s="17" t="s">
        <v>599</v>
      </c>
      <c r="C1409" s="18" t="s">
        <v>129</v>
      </c>
      <c r="D1409" s="19" t="s">
        <v>130</v>
      </c>
      <c r="E1409" s="19" t="s">
        <v>13</v>
      </c>
      <c r="F1409" s="25"/>
      <c r="G1409" s="18" t="s">
        <v>15</v>
      </c>
      <c r="H1409" s="19" t="s">
        <v>16</v>
      </c>
      <c r="I1409" s="21">
        <v>5000000</v>
      </c>
      <c r="J1409" s="21"/>
    </row>
    <row r="1410" spans="1:10" s="1" customFormat="1" ht="19.75" customHeight="1" x14ac:dyDescent="0.25">
      <c r="A1410" s="22"/>
      <c r="B1410" s="3" t="s">
        <v>599</v>
      </c>
      <c r="C1410" s="4" t="s">
        <v>284</v>
      </c>
      <c r="D1410" s="5" t="s">
        <v>285</v>
      </c>
      <c r="E1410" s="5" t="s">
        <v>13</v>
      </c>
      <c r="F1410" s="23"/>
      <c r="G1410" s="4" t="s">
        <v>15</v>
      </c>
      <c r="H1410" s="5" t="s">
        <v>16</v>
      </c>
      <c r="I1410" s="7">
        <v>335</v>
      </c>
      <c r="J1410" s="7"/>
    </row>
    <row r="1411" spans="1:10" s="1" customFormat="1" ht="19.75" customHeight="1" x14ac:dyDescent="0.25">
      <c r="A1411" s="24"/>
      <c r="B1411" s="17" t="s">
        <v>599</v>
      </c>
      <c r="C1411" s="18" t="s">
        <v>104</v>
      </c>
      <c r="D1411" s="19" t="s">
        <v>105</v>
      </c>
      <c r="E1411" s="19" t="s">
        <v>13</v>
      </c>
      <c r="F1411" s="25"/>
      <c r="G1411" s="18" t="s">
        <v>15</v>
      </c>
      <c r="H1411" s="19" t="s">
        <v>16</v>
      </c>
      <c r="I1411" s="21">
        <v>73.36</v>
      </c>
      <c r="J1411" s="21"/>
    </row>
    <row r="1412" spans="1:10" s="1" customFormat="1" ht="19.75" customHeight="1" x14ac:dyDescent="0.25">
      <c r="A1412" s="8"/>
      <c r="B1412" s="8"/>
      <c r="C1412" s="9"/>
      <c r="D1412" s="9"/>
      <c r="E1412" s="10" t="s">
        <v>13</v>
      </c>
      <c r="F1412" s="10" t="s">
        <v>13</v>
      </c>
      <c r="G1412" s="11" t="s">
        <v>15</v>
      </c>
      <c r="H1412" s="10" t="s">
        <v>16</v>
      </c>
      <c r="I1412" s="12">
        <v>5003153.18</v>
      </c>
      <c r="J1412" s="12"/>
    </row>
    <row r="1413" spans="1:10" s="1" customFormat="1" ht="19.75" customHeight="1" x14ac:dyDescent="0.25">
      <c r="A1413" s="13" t="s">
        <v>598</v>
      </c>
      <c r="B1413" s="14"/>
      <c r="C1413" s="9"/>
      <c r="D1413" s="9"/>
      <c r="E1413" s="9"/>
      <c r="F1413" s="9"/>
      <c r="G1413" s="9"/>
      <c r="H1413" s="10" t="s">
        <v>618</v>
      </c>
      <c r="I1413" s="12">
        <v>21683530.18</v>
      </c>
      <c r="J1413" s="12">
        <v>664338.98</v>
      </c>
    </row>
    <row r="1414" spans="1:10" s="1" customFormat="1" ht="11.15" customHeight="1" x14ac:dyDescent="0.25">
      <c r="A1414" s="15"/>
      <c r="B1414" s="16"/>
      <c r="C1414" s="15"/>
      <c r="D1414" s="16"/>
      <c r="E1414" s="15"/>
      <c r="F1414" s="15"/>
      <c r="G1414" s="15"/>
      <c r="H1414" s="15"/>
      <c r="I1414" s="15"/>
      <c r="J1414" s="15"/>
    </row>
    <row r="1415" spans="1:10" s="1" customFormat="1" ht="19.75" customHeight="1" x14ac:dyDescent="0.25">
      <c r="A1415" s="3" t="s">
        <v>619</v>
      </c>
      <c r="B1415" s="3" t="s">
        <v>620</v>
      </c>
      <c r="C1415" s="4" t="s">
        <v>30</v>
      </c>
      <c r="D1415" s="5" t="s">
        <v>31</v>
      </c>
      <c r="E1415" s="5" t="s">
        <v>564</v>
      </c>
      <c r="F1415" s="6" t="s">
        <v>565</v>
      </c>
      <c r="G1415" s="4" t="s">
        <v>566</v>
      </c>
      <c r="H1415" s="5" t="s">
        <v>563</v>
      </c>
      <c r="I1415" s="7">
        <v>374.51</v>
      </c>
      <c r="J1415" s="7"/>
    </row>
    <row r="1416" spans="1:10" s="1" customFormat="1" ht="19.75" customHeight="1" x14ac:dyDescent="0.25">
      <c r="A1416" s="24"/>
      <c r="B1416" s="17" t="s">
        <v>620</v>
      </c>
      <c r="C1416" s="18" t="s">
        <v>32</v>
      </c>
      <c r="D1416" s="19" t="s">
        <v>33</v>
      </c>
      <c r="E1416" s="19" t="s">
        <v>564</v>
      </c>
      <c r="F1416" s="25"/>
      <c r="G1416" s="18" t="s">
        <v>566</v>
      </c>
      <c r="H1416" s="19" t="s">
        <v>563</v>
      </c>
      <c r="I1416" s="21">
        <v>0</v>
      </c>
      <c r="J1416" s="21"/>
    </row>
    <row r="1417" spans="1:10" s="1" customFormat="1" ht="19.75" customHeight="1" x14ac:dyDescent="0.25">
      <c r="A1417" s="22"/>
      <c r="B1417" s="3" t="s">
        <v>620</v>
      </c>
      <c r="C1417" s="4" t="s">
        <v>34</v>
      </c>
      <c r="D1417" s="5" t="s">
        <v>35</v>
      </c>
      <c r="E1417" s="5" t="s">
        <v>564</v>
      </c>
      <c r="F1417" s="23"/>
      <c r="G1417" s="4" t="s">
        <v>566</v>
      </c>
      <c r="H1417" s="5" t="s">
        <v>563</v>
      </c>
      <c r="I1417" s="7">
        <v>0</v>
      </c>
      <c r="J1417" s="7"/>
    </row>
    <row r="1418" spans="1:10" s="1" customFormat="1" ht="19.75" customHeight="1" x14ac:dyDescent="0.25">
      <c r="A1418" s="24"/>
      <c r="B1418" s="17" t="s">
        <v>620</v>
      </c>
      <c r="C1418" s="18" t="s">
        <v>36</v>
      </c>
      <c r="D1418" s="19" t="s">
        <v>37</v>
      </c>
      <c r="E1418" s="19" t="s">
        <v>564</v>
      </c>
      <c r="F1418" s="25"/>
      <c r="G1418" s="18" t="s">
        <v>566</v>
      </c>
      <c r="H1418" s="19" t="s">
        <v>563</v>
      </c>
      <c r="I1418" s="21">
        <v>0</v>
      </c>
      <c r="J1418" s="21"/>
    </row>
    <row r="1419" spans="1:10" s="1" customFormat="1" ht="19.75" customHeight="1" x14ac:dyDescent="0.25">
      <c r="A1419" s="22"/>
      <c r="B1419" s="3" t="s">
        <v>620</v>
      </c>
      <c r="C1419" s="4" t="s">
        <v>393</v>
      </c>
      <c r="D1419" s="5" t="s">
        <v>394</v>
      </c>
      <c r="E1419" s="5" t="s">
        <v>564</v>
      </c>
      <c r="F1419" s="23"/>
      <c r="G1419" s="4" t="s">
        <v>566</v>
      </c>
      <c r="H1419" s="5" t="s">
        <v>563</v>
      </c>
      <c r="I1419" s="7">
        <v>691.2</v>
      </c>
      <c r="J1419" s="7"/>
    </row>
    <row r="1420" spans="1:10" s="1" customFormat="1" ht="19.75" customHeight="1" x14ac:dyDescent="0.25">
      <c r="A1420" s="24"/>
      <c r="B1420" s="17" t="s">
        <v>620</v>
      </c>
      <c r="C1420" s="18" t="s">
        <v>393</v>
      </c>
      <c r="D1420" s="19" t="s">
        <v>394</v>
      </c>
      <c r="E1420" s="19" t="s">
        <v>564</v>
      </c>
      <c r="F1420" s="25"/>
      <c r="G1420" s="18" t="s">
        <v>621</v>
      </c>
      <c r="H1420" s="19" t="s">
        <v>563</v>
      </c>
      <c r="I1420" s="21">
        <v>1028.8</v>
      </c>
      <c r="J1420" s="21"/>
    </row>
    <row r="1421" spans="1:10" s="1" customFormat="1" ht="19.75" customHeight="1" x14ac:dyDescent="0.25">
      <c r="A1421" s="22"/>
      <c r="B1421" s="3" t="s">
        <v>620</v>
      </c>
      <c r="C1421" s="4" t="s">
        <v>366</v>
      </c>
      <c r="D1421" s="5" t="s">
        <v>367</v>
      </c>
      <c r="E1421" s="5" t="s">
        <v>564</v>
      </c>
      <c r="F1421" s="23"/>
      <c r="G1421" s="4" t="s">
        <v>621</v>
      </c>
      <c r="H1421" s="5" t="s">
        <v>563</v>
      </c>
      <c r="I1421" s="7">
        <v>754855</v>
      </c>
      <c r="J1421" s="7">
        <v>17246.669999999998</v>
      </c>
    </row>
    <row r="1422" spans="1:10" s="1" customFormat="1" ht="19.75" customHeight="1" x14ac:dyDescent="0.25">
      <c r="A1422" s="24"/>
      <c r="B1422" s="17" t="s">
        <v>620</v>
      </c>
      <c r="C1422" s="18" t="s">
        <v>587</v>
      </c>
      <c r="D1422" s="19" t="s">
        <v>588</v>
      </c>
      <c r="E1422" s="19" t="s">
        <v>564</v>
      </c>
      <c r="F1422" s="25"/>
      <c r="G1422" s="18" t="s">
        <v>566</v>
      </c>
      <c r="H1422" s="19" t="s">
        <v>563</v>
      </c>
      <c r="I1422" s="21">
        <v>-374.51</v>
      </c>
      <c r="J1422" s="21"/>
    </row>
    <row r="1423" spans="1:10" s="1" customFormat="1" ht="19.75" customHeight="1" x14ac:dyDescent="0.25">
      <c r="A1423" s="22"/>
      <c r="B1423" s="3" t="s">
        <v>620</v>
      </c>
      <c r="C1423" s="4" t="s">
        <v>136</v>
      </c>
      <c r="D1423" s="5" t="s">
        <v>137</v>
      </c>
      <c r="E1423" s="5" t="s">
        <v>564</v>
      </c>
      <c r="F1423" s="23"/>
      <c r="G1423" s="4" t="s">
        <v>566</v>
      </c>
      <c r="H1423" s="5" t="s">
        <v>563</v>
      </c>
      <c r="I1423" s="7">
        <v>616</v>
      </c>
      <c r="J1423" s="7"/>
    </row>
    <row r="1424" spans="1:10" s="1" customFormat="1" ht="19.75" customHeight="1" x14ac:dyDescent="0.25">
      <c r="A1424" s="24"/>
      <c r="B1424" s="17" t="s">
        <v>620</v>
      </c>
      <c r="C1424" s="18" t="s">
        <v>252</v>
      </c>
      <c r="D1424" s="19" t="s">
        <v>253</v>
      </c>
      <c r="E1424" s="19" t="s">
        <v>564</v>
      </c>
      <c r="F1424" s="25"/>
      <c r="G1424" s="18" t="s">
        <v>566</v>
      </c>
      <c r="H1424" s="19" t="s">
        <v>563</v>
      </c>
      <c r="I1424" s="21">
        <v>0</v>
      </c>
      <c r="J1424" s="21"/>
    </row>
    <row r="1425" spans="1:10" s="1" customFormat="1" ht="19.75" customHeight="1" x14ac:dyDescent="0.25">
      <c r="A1425" s="22"/>
      <c r="B1425" s="3" t="s">
        <v>620</v>
      </c>
      <c r="C1425" s="4" t="s">
        <v>55</v>
      </c>
      <c r="D1425" s="5" t="s">
        <v>56</v>
      </c>
      <c r="E1425" s="5" t="s">
        <v>564</v>
      </c>
      <c r="F1425" s="23"/>
      <c r="G1425" s="4" t="s">
        <v>566</v>
      </c>
      <c r="H1425" s="5" t="s">
        <v>563</v>
      </c>
      <c r="I1425" s="7">
        <v>850353.34000000102</v>
      </c>
      <c r="J1425" s="7"/>
    </row>
    <row r="1426" spans="1:10" s="1" customFormat="1" ht="19.75" customHeight="1" x14ac:dyDescent="0.25">
      <c r="A1426" s="24"/>
      <c r="B1426" s="17" t="s">
        <v>620</v>
      </c>
      <c r="C1426" s="18" t="s">
        <v>55</v>
      </c>
      <c r="D1426" s="19" t="s">
        <v>56</v>
      </c>
      <c r="E1426" s="19" t="s">
        <v>564</v>
      </c>
      <c r="F1426" s="25"/>
      <c r="G1426" s="18" t="s">
        <v>621</v>
      </c>
      <c r="H1426" s="19" t="s">
        <v>563</v>
      </c>
      <c r="I1426" s="21">
        <v>1409610.71</v>
      </c>
      <c r="J1426" s="21">
        <v>31518.97</v>
      </c>
    </row>
    <row r="1427" spans="1:10" s="1" customFormat="1" ht="19.75" customHeight="1" x14ac:dyDescent="0.25">
      <c r="A1427" s="22"/>
      <c r="B1427" s="3" t="s">
        <v>620</v>
      </c>
      <c r="C1427" s="4" t="s">
        <v>258</v>
      </c>
      <c r="D1427" s="5" t="s">
        <v>259</v>
      </c>
      <c r="E1427" s="5" t="s">
        <v>564</v>
      </c>
      <c r="F1427" s="23"/>
      <c r="G1427" s="4" t="s">
        <v>566</v>
      </c>
      <c r="H1427" s="5" t="s">
        <v>563</v>
      </c>
      <c r="I1427" s="7">
        <v>38.06</v>
      </c>
      <c r="J1427" s="7"/>
    </row>
    <row r="1428" spans="1:10" s="1" customFormat="1" ht="19.75" customHeight="1" x14ac:dyDescent="0.25">
      <c r="A1428" s="24"/>
      <c r="B1428" s="17" t="s">
        <v>620</v>
      </c>
      <c r="C1428" s="18" t="s">
        <v>154</v>
      </c>
      <c r="D1428" s="19" t="s">
        <v>155</v>
      </c>
      <c r="E1428" s="19" t="s">
        <v>564</v>
      </c>
      <c r="F1428" s="25"/>
      <c r="G1428" s="18" t="s">
        <v>566</v>
      </c>
      <c r="H1428" s="19" t="s">
        <v>563</v>
      </c>
      <c r="I1428" s="21">
        <v>11292.6</v>
      </c>
      <c r="J1428" s="21"/>
    </row>
    <row r="1429" spans="1:10" s="1" customFormat="1" ht="19.75" customHeight="1" x14ac:dyDescent="0.25">
      <c r="A1429" s="22"/>
      <c r="B1429" s="3" t="s">
        <v>620</v>
      </c>
      <c r="C1429" s="4" t="s">
        <v>158</v>
      </c>
      <c r="D1429" s="5" t="s">
        <v>159</v>
      </c>
      <c r="E1429" s="5" t="s">
        <v>564</v>
      </c>
      <c r="F1429" s="23"/>
      <c r="G1429" s="4" t="s">
        <v>566</v>
      </c>
      <c r="H1429" s="5" t="s">
        <v>563</v>
      </c>
      <c r="I1429" s="7">
        <v>2640</v>
      </c>
      <c r="J1429" s="7"/>
    </row>
    <row r="1430" spans="1:10" s="1" customFormat="1" ht="19.75" customHeight="1" x14ac:dyDescent="0.25">
      <c r="A1430" s="24"/>
      <c r="B1430" s="17" t="s">
        <v>620</v>
      </c>
      <c r="C1430" s="18" t="s">
        <v>158</v>
      </c>
      <c r="D1430" s="19" t="s">
        <v>159</v>
      </c>
      <c r="E1430" s="19" t="s">
        <v>564</v>
      </c>
      <c r="F1430" s="25"/>
      <c r="G1430" s="18" t="s">
        <v>621</v>
      </c>
      <c r="H1430" s="19" t="s">
        <v>563</v>
      </c>
      <c r="I1430" s="21">
        <v>560</v>
      </c>
      <c r="J1430" s="21"/>
    </row>
    <row r="1431" spans="1:10" s="1" customFormat="1" ht="19.75" customHeight="1" x14ac:dyDescent="0.25">
      <c r="A1431" s="22"/>
      <c r="B1431" s="3" t="s">
        <v>620</v>
      </c>
      <c r="C1431" s="4" t="s">
        <v>11</v>
      </c>
      <c r="D1431" s="5" t="s">
        <v>12</v>
      </c>
      <c r="E1431" s="5" t="s">
        <v>564</v>
      </c>
      <c r="F1431" s="23"/>
      <c r="G1431" s="4" t="s">
        <v>566</v>
      </c>
      <c r="H1431" s="5" t="s">
        <v>563</v>
      </c>
      <c r="I1431" s="7">
        <v>3029.74</v>
      </c>
      <c r="J1431" s="7">
        <v>150.03</v>
      </c>
    </row>
    <row r="1432" spans="1:10" s="1" customFormat="1" ht="19.75" customHeight="1" x14ac:dyDescent="0.25">
      <c r="A1432" s="24"/>
      <c r="B1432" s="17" t="s">
        <v>620</v>
      </c>
      <c r="C1432" s="18" t="s">
        <v>11</v>
      </c>
      <c r="D1432" s="19" t="s">
        <v>12</v>
      </c>
      <c r="E1432" s="19" t="s">
        <v>564</v>
      </c>
      <c r="F1432" s="25"/>
      <c r="G1432" s="18" t="s">
        <v>621</v>
      </c>
      <c r="H1432" s="19" t="s">
        <v>563</v>
      </c>
      <c r="I1432" s="21">
        <v>550.70000000000005</v>
      </c>
      <c r="J1432" s="21">
        <v>50.01</v>
      </c>
    </row>
    <row r="1433" spans="1:10" s="1" customFormat="1" ht="19.75" customHeight="1" x14ac:dyDescent="0.25">
      <c r="A1433" s="22"/>
      <c r="B1433" s="3" t="s">
        <v>620</v>
      </c>
      <c r="C1433" s="4" t="s">
        <v>448</v>
      </c>
      <c r="D1433" s="5" t="s">
        <v>449</v>
      </c>
      <c r="E1433" s="5" t="s">
        <v>564</v>
      </c>
      <c r="F1433" s="23"/>
      <c r="G1433" s="4" t="s">
        <v>566</v>
      </c>
      <c r="H1433" s="5" t="s">
        <v>563</v>
      </c>
      <c r="I1433" s="7">
        <v>17944.2</v>
      </c>
      <c r="J1433" s="7"/>
    </row>
    <row r="1434" spans="1:10" s="1" customFormat="1" ht="19.75" customHeight="1" x14ac:dyDescent="0.25">
      <c r="A1434" s="24"/>
      <c r="B1434" s="17" t="s">
        <v>620</v>
      </c>
      <c r="C1434" s="18" t="s">
        <v>170</v>
      </c>
      <c r="D1434" s="19" t="s">
        <v>171</v>
      </c>
      <c r="E1434" s="19" t="s">
        <v>564</v>
      </c>
      <c r="F1434" s="25"/>
      <c r="G1434" s="18" t="s">
        <v>566</v>
      </c>
      <c r="H1434" s="19" t="s">
        <v>563</v>
      </c>
      <c r="I1434" s="21">
        <v>2463.8000000000002</v>
      </c>
      <c r="J1434" s="21"/>
    </row>
    <row r="1435" spans="1:10" s="1" customFormat="1" ht="19.75" customHeight="1" x14ac:dyDescent="0.25">
      <c r="A1435" s="22"/>
      <c r="B1435" s="3" t="s">
        <v>620</v>
      </c>
      <c r="C1435" s="4" t="s">
        <v>172</v>
      </c>
      <c r="D1435" s="5" t="s">
        <v>173</v>
      </c>
      <c r="E1435" s="5" t="s">
        <v>564</v>
      </c>
      <c r="F1435" s="23"/>
      <c r="G1435" s="4" t="s">
        <v>566</v>
      </c>
      <c r="H1435" s="5" t="s">
        <v>563</v>
      </c>
      <c r="I1435" s="7">
        <v>1762.93</v>
      </c>
      <c r="J1435" s="7"/>
    </row>
    <row r="1436" spans="1:10" s="1" customFormat="1" ht="19.75" customHeight="1" x14ac:dyDescent="0.25">
      <c r="A1436" s="24"/>
      <c r="B1436" s="17" t="s">
        <v>620</v>
      </c>
      <c r="C1436" s="18" t="s">
        <v>81</v>
      </c>
      <c r="D1436" s="19" t="s">
        <v>82</v>
      </c>
      <c r="E1436" s="19" t="s">
        <v>564</v>
      </c>
      <c r="F1436" s="25"/>
      <c r="G1436" s="18" t="s">
        <v>566</v>
      </c>
      <c r="H1436" s="19" t="s">
        <v>563</v>
      </c>
      <c r="I1436" s="21">
        <v>3783.39</v>
      </c>
      <c r="J1436" s="21"/>
    </row>
    <row r="1437" spans="1:10" s="1" customFormat="1" ht="19.75" customHeight="1" x14ac:dyDescent="0.25">
      <c r="A1437" s="22"/>
      <c r="B1437" s="3" t="s">
        <v>620</v>
      </c>
      <c r="C1437" s="4" t="s">
        <v>184</v>
      </c>
      <c r="D1437" s="5" t="s">
        <v>185</v>
      </c>
      <c r="E1437" s="5" t="s">
        <v>564</v>
      </c>
      <c r="F1437" s="23"/>
      <c r="G1437" s="4" t="s">
        <v>566</v>
      </c>
      <c r="H1437" s="5" t="s">
        <v>563</v>
      </c>
      <c r="I1437" s="7">
        <v>22305.07</v>
      </c>
      <c r="J1437" s="7"/>
    </row>
    <row r="1438" spans="1:10" s="1" customFormat="1" ht="19.75" customHeight="1" x14ac:dyDescent="0.25">
      <c r="A1438" s="24"/>
      <c r="B1438" s="17" t="s">
        <v>620</v>
      </c>
      <c r="C1438" s="18" t="s">
        <v>184</v>
      </c>
      <c r="D1438" s="19" t="s">
        <v>185</v>
      </c>
      <c r="E1438" s="19" t="s">
        <v>564</v>
      </c>
      <c r="F1438" s="25"/>
      <c r="G1438" s="18" t="s">
        <v>621</v>
      </c>
      <c r="H1438" s="19" t="s">
        <v>563</v>
      </c>
      <c r="I1438" s="21">
        <v>5240.3</v>
      </c>
      <c r="J1438" s="21"/>
    </row>
    <row r="1439" spans="1:10" s="1" customFormat="1" ht="19.75" customHeight="1" x14ac:dyDescent="0.25">
      <c r="A1439" s="22"/>
      <c r="B1439" s="3" t="s">
        <v>620</v>
      </c>
      <c r="C1439" s="4" t="s">
        <v>464</v>
      </c>
      <c r="D1439" s="5" t="s">
        <v>465</v>
      </c>
      <c r="E1439" s="5" t="s">
        <v>564</v>
      </c>
      <c r="F1439" s="23"/>
      <c r="G1439" s="4" t="s">
        <v>566</v>
      </c>
      <c r="H1439" s="5" t="s">
        <v>563</v>
      </c>
      <c r="I1439" s="7">
        <v>24480</v>
      </c>
      <c r="J1439" s="7"/>
    </row>
    <row r="1440" spans="1:10" s="1" customFormat="1" ht="19.75" customHeight="1" x14ac:dyDescent="0.25">
      <c r="A1440" s="24"/>
      <c r="B1440" s="17" t="s">
        <v>620</v>
      </c>
      <c r="C1440" s="18" t="s">
        <v>274</v>
      </c>
      <c r="D1440" s="19" t="s">
        <v>275</v>
      </c>
      <c r="E1440" s="19" t="s">
        <v>564</v>
      </c>
      <c r="F1440" s="25"/>
      <c r="G1440" s="18" t="s">
        <v>621</v>
      </c>
      <c r="H1440" s="19" t="s">
        <v>563</v>
      </c>
      <c r="I1440" s="21">
        <v>38453.01</v>
      </c>
      <c r="J1440" s="21">
        <v>18293.009999999998</v>
      </c>
    </row>
    <row r="1441" spans="1:10" s="1" customFormat="1" ht="19.75" customHeight="1" x14ac:dyDescent="0.25">
      <c r="A1441" s="22"/>
      <c r="B1441" s="3" t="s">
        <v>620</v>
      </c>
      <c r="C1441" s="4" t="s">
        <v>276</v>
      </c>
      <c r="D1441" s="5" t="s">
        <v>277</v>
      </c>
      <c r="E1441" s="5" t="s">
        <v>564</v>
      </c>
      <c r="F1441" s="23"/>
      <c r="G1441" s="4" t="s">
        <v>566</v>
      </c>
      <c r="H1441" s="5" t="s">
        <v>563</v>
      </c>
      <c r="I1441" s="7">
        <v>0</v>
      </c>
      <c r="J1441" s="7"/>
    </row>
    <row r="1442" spans="1:10" s="1" customFormat="1" ht="19.75" customHeight="1" x14ac:dyDescent="0.25">
      <c r="A1442" s="24"/>
      <c r="B1442" s="17" t="s">
        <v>620</v>
      </c>
      <c r="C1442" s="18" t="s">
        <v>284</v>
      </c>
      <c r="D1442" s="19" t="s">
        <v>285</v>
      </c>
      <c r="E1442" s="19" t="s">
        <v>564</v>
      </c>
      <c r="F1442" s="25"/>
      <c r="G1442" s="18" t="s">
        <v>621</v>
      </c>
      <c r="H1442" s="19" t="s">
        <v>563</v>
      </c>
      <c r="I1442" s="21">
        <v>3437.89</v>
      </c>
      <c r="J1442" s="21">
        <v>135</v>
      </c>
    </row>
    <row r="1443" spans="1:10" s="1" customFormat="1" ht="19.75" customHeight="1" x14ac:dyDescent="0.25">
      <c r="A1443" s="22"/>
      <c r="B1443" s="3" t="s">
        <v>620</v>
      </c>
      <c r="C1443" s="4" t="s">
        <v>591</v>
      </c>
      <c r="D1443" s="5" t="s">
        <v>592</v>
      </c>
      <c r="E1443" s="5" t="s">
        <v>564</v>
      </c>
      <c r="F1443" s="23"/>
      <c r="G1443" s="4" t="s">
        <v>621</v>
      </c>
      <c r="H1443" s="5" t="s">
        <v>563</v>
      </c>
      <c r="I1443" s="7">
        <v>60</v>
      </c>
      <c r="J1443" s="7">
        <v>5</v>
      </c>
    </row>
    <row r="1444" spans="1:10" s="1" customFormat="1" ht="19.75" customHeight="1" x14ac:dyDescent="0.25">
      <c r="A1444" s="24"/>
      <c r="B1444" s="17" t="s">
        <v>620</v>
      </c>
      <c r="C1444" s="18" t="s">
        <v>104</v>
      </c>
      <c r="D1444" s="19" t="s">
        <v>105</v>
      </c>
      <c r="E1444" s="19" t="s">
        <v>564</v>
      </c>
      <c r="F1444" s="25"/>
      <c r="G1444" s="18" t="s">
        <v>566</v>
      </c>
      <c r="H1444" s="19" t="s">
        <v>563</v>
      </c>
      <c r="I1444" s="21">
        <v>23358.78</v>
      </c>
      <c r="J1444" s="21">
        <v>1044.3499999999999</v>
      </c>
    </row>
    <row r="1445" spans="1:10" s="1" customFormat="1" ht="19.75" customHeight="1" x14ac:dyDescent="0.25">
      <c r="A1445" s="22"/>
      <c r="B1445" s="3" t="s">
        <v>620</v>
      </c>
      <c r="C1445" s="4" t="s">
        <v>104</v>
      </c>
      <c r="D1445" s="5" t="s">
        <v>105</v>
      </c>
      <c r="E1445" s="5" t="s">
        <v>564</v>
      </c>
      <c r="F1445" s="23"/>
      <c r="G1445" s="4" t="s">
        <v>621</v>
      </c>
      <c r="H1445" s="5" t="s">
        <v>563</v>
      </c>
      <c r="I1445" s="7">
        <v>4156.76</v>
      </c>
      <c r="J1445" s="7">
        <v>250.05</v>
      </c>
    </row>
    <row r="1446" spans="1:10" s="1" customFormat="1" ht="19.75" customHeight="1" x14ac:dyDescent="0.25">
      <c r="A1446" s="24"/>
      <c r="B1446" s="17" t="s">
        <v>620</v>
      </c>
      <c r="C1446" s="18" t="s">
        <v>292</v>
      </c>
      <c r="D1446" s="19" t="s">
        <v>293</v>
      </c>
      <c r="E1446" s="19" t="s">
        <v>564</v>
      </c>
      <c r="F1446" s="25"/>
      <c r="G1446" s="18" t="s">
        <v>621</v>
      </c>
      <c r="H1446" s="19" t="s">
        <v>563</v>
      </c>
      <c r="I1446" s="21">
        <v>354.7</v>
      </c>
      <c r="J1446" s="21"/>
    </row>
    <row r="1447" spans="1:10" s="1" customFormat="1" ht="19.75" customHeight="1" x14ac:dyDescent="0.25">
      <c r="A1447" s="22"/>
      <c r="B1447" s="3" t="s">
        <v>620</v>
      </c>
      <c r="C1447" s="4" t="s">
        <v>296</v>
      </c>
      <c r="D1447" s="5" t="s">
        <v>297</v>
      </c>
      <c r="E1447" s="5" t="s">
        <v>564</v>
      </c>
      <c r="F1447" s="23"/>
      <c r="G1447" s="4" t="s">
        <v>621</v>
      </c>
      <c r="H1447" s="5" t="s">
        <v>563</v>
      </c>
      <c r="I1447" s="7">
        <v>3950.01</v>
      </c>
      <c r="J1447" s="7"/>
    </row>
    <row r="1448" spans="1:10" s="1" customFormat="1" ht="19.75" customHeight="1" x14ac:dyDescent="0.25">
      <c r="A1448" s="8"/>
      <c r="B1448" s="8"/>
      <c r="C1448" s="9"/>
      <c r="D1448" s="9"/>
      <c r="E1448" s="10" t="s">
        <v>564</v>
      </c>
      <c r="F1448" s="10" t="s">
        <v>565</v>
      </c>
      <c r="G1448" s="11" t="s">
        <v>45</v>
      </c>
      <c r="H1448" s="10" t="s">
        <v>563</v>
      </c>
      <c r="I1448" s="12">
        <v>3187016.99</v>
      </c>
      <c r="J1448" s="12">
        <v>68693.09</v>
      </c>
    </row>
    <row r="1449" spans="1:10" s="1" customFormat="1" ht="19.75" customHeight="1" x14ac:dyDescent="0.25">
      <c r="A1449" s="24"/>
      <c r="B1449" s="17" t="s">
        <v>620</v>
      </c>
      <c r="C1449" s="18" t="s">
        <v>53</v>
      </c>
      <c r="D1449" s="19" t="s">
        <v>54</v>
      </c>
      <c r="E1449" s="19" t="s">
        <v>564</v>
      </c>
      <c r="F1449" s="20" t="s">
        <v>622</v>
      </c>
      <c r="G1449" s="18" t="s">
        <v>621</v>
      </c>
      <c r="H1449" s="19" t="s">
        <v>563</v>
      </c>
      <c r="I1449" s="21">
        <v>2152115.6</v>
      </c>
      <c r="J1449" s="21">
        <v>1876770</v>
      </c>
    </row>
    <row r="1450" spans="1:10" s="1" customFormat="1" ht="19.75" customHeight="1" x14ac:dyDescent="0.25">
      <c r="A1450" s="22"/>
      <c r="B1450" s="3" t="s">
        <v>620</v>
      </c>
      <c r="C1450" s="4" t="s">
        <v>217</v>
      </c>
      <c r="D1450" s="5" t="s">
        <v>218</v>
      </c>
      <c r="E1450" s="5" t="s">
        <v>564</v>
      </c>
      <c r="F1450" s="23"/>
      <c r="G1450" s="4" t="s">
        <v>621</v>
      </c>
      <c r="H1450" s="5" t="s">
        <v>563</v>
      </c>
      <c r="I1450" s="7">
        <v>88015.84</v>
      </c>
      <c r="J1450" s="7">
        <v>88015.84</v>
      </c>
    </row>
    <row r="1451" spans="1:10" s="1" customFormat="1" ht="19.75" customHeight="1" x14ac:dyDescent="0.25">
      <c r="A1451" s="8"/>
      <c r="B1451" s="8"/>
      <c r="C1451" s="9"/>
      <c r="D1451" s="9"/>
      <c r="E1451" s="10" t="s">
        <v>564</v>
      </c>
      <c r="F1451" s="10" t="s">
        <v>622</v>
      </c>
      <c r="G1451" s="11" t="s">
        <v>621</v>
      </c>
      <c r="H1451" s="10" t="s">
        <v>563</v>
      </c>
      <c r="I1451" s="12">
        <v>2240131.44</v>
      </c>
      <c r="J1451" s="12">
        <v>1964785.84</v>
      </c>
    </row>
    <row r="1452" spans="1:10" s="1" customFormat="1" ht="19.75" customHeight="1" x14ac:dyDescent="0.25">
      <c r="A1452" s="24"/>
      <c r="B1452" s="17" t="s">
        <v>620</v>
      </c>
      <c r="C1452" s="18" t="s">
        <v>393</v>
      </c>
      <c r="D1452" s="19" t="s">
        <v>394</v>
      </c>
      <c r="E1452" s="19" t="s">
        <v>564</v>
      </c>
      <c r="F1452" s="20" t="s">
        <v>623</v>
      </c>
      <c r="G1452" s="18" t="s">
        <v>621</v>
      </c>
      <c r="H1452" s="19" t="s">
        <v>563</v>
      </c>
      <c r="I1452" s="21">
        <v>590678.25</v>
      </c>
      <c r="J1452" s="21">
        <v>203987.5</v>
      </c>
    </row>
    <row r="1453" spans="1:10" s="1" customFormat="1" ht="19.75" customHeight="1" x14ac:dyDescent="0.25">
      <c r="A1453" s="22"/>
      <c r="B1453" s="3" t="s">
        <v>620</v>
      </c>
      <c r="C1453" s="4" t="s">
        <v>366</v>
      </c>
      <c r="D1453" s="5" t="s">
        <v>367</v>
      </c>
      <c r="E1453" s="5" t="s">
        <v>564</v>
      </c>
      <c r="F1453" s="23"/>
      <c r="G1453" s="4" t="s">
        <v>621</v>
      </c>
      <c r="H1453" s="5" t="s">
        <v>563</v>
      </c>
      <c r="I1453" s="7">
        <v>2104878.37</v>
      </c>
      <c r="J1453" s="7">
        <v>1874352.1</v>
      </c>
    </row>
    <row r="1454" spans="1:10" s="1" customFormat="1" ht="19.75" customHeight="1" x14ac:dyDescent="0.25">
      <c r="A1454" s="24"/>
      <c r="B1454" s="17" t="s">
        <v>620</v>
      </c>
      <c r="C1454" s="18" t="s">
        <v>53</v>
      </c>
      <c r="D1454" s="19" t="s">
        <v>54</v>
      </c>
      <c r="E1454" s="19" t="s">
        <v>564</v>
      </c>
      <c r="F1454" s="25"/>
      <c r="G1454" s="18" t="s">
        <v>621</v>
      </c>
      <c r="H1454" s="19" t="s">
        <v>563</v>
      </c>
      <c r="I1454" s="21">
        <v>212304.35</v>
      </c>
      <c r="J1454" s="21"/>
    </row>
    <row r="1455" spans="1:10" s="1" customFormat="1" ht="19.75" customHeight="1" x14ac:dyDescent="0.25">
      <c r="A1455" s="22"/>
      <c r="B1455" s="3" t="s">
        <v>620</v>
      </c>
      <c r="C1455" s="4" t="s">
        <v>55</v>
      </c>
      <c r="D1455" s="5" t="s">
        <v>56</v>
      </c>
      <c r="E1455" s="5" t="s">
        <v>564</v>
      </c>
      <c r="F1455" s="23"/>
      <c r="G1455" s="4" t="s">
        <v>621</v>
      </c>
      <c r="H1455" s="5" t="s">
        <v>563</v>
      </c>
      <c r="I1455" s="7">
        <v>1088921.74</v>
      </c>
      <c r="J1455" s="7">
        <v>195367.39</v>
      </c>
    </row>
    <row r="1456" spans="1:10" s="1" customFormat="1" ht="19.75" customHeight="1" x14ac:dyDescent="0.25">
      <c r="A1456" s="24"/>
      <c r="B1456" s="17" t="s">
        <v>620</v>
      </c>
      <c r="C1456" s="18" t="s">
        <v>158</v>
      </c>
      <c r="D1456" s="19" t="s">
        <v>159</v>
      </c>
      <c r="E1456" s="19" t="s">
        <v>564</v>
      </c>
      <c r="F1456" s="25"/>
      <c r="G1456" s="18" t="s">
        <v>621</v>
      </c>
      <c r="H1456" s="19" t="s">
        <v>563</v>
      </c>
      <c r="I1456" s="21">
        <v>4408</v>
      </c>
      <c r="J1456" s="21"/>
    </row>
    <row r="1457" spans="1:10" s="1" customFormat="1" ht="19.75" customHeight="1" x14ac:dyDescent="0.25">
      <c r="A1457" s="22"/>
      <c r="B1457" s="3" t="s">
        <v>620</v>
      </c>
      <c r="C1457" s="4" t="s">
        <v>11</v>
      </c>
      <c r="D1457" s="5" t="s">
        <v>12</v>
      </c>
      <c r="E1457" s="5" t="s">
        <v>564</v>
      </c>
      <c r="F1457" s="23"/>
      <c r="G1457" s="4" t="s">
        <v>621</v>
      </c>
      <c r="H1457" s="5" t="s">
        <v>563</v>
      </c>
      <c r="I1457" s="7">
        <v>58800</v>
      </c>
      <c r="J1457" s="7"/>
    </row>
    <row r="1458" spans="1:10" s="1" customFormat="1" ht="19.75" customHeight="1" x14ac:dyDescent="0.25">
      <c r="A1458" s="24"/>
      <c r="B1458" s="17" t="s">
        <v>620</v>
      </c>
      <c r="C1458" s="18" t="s">
        <v>61</v>
      </c>
      <c r="D1458" s="19" t="s">
        <v>62</v>
      </c>
      <c r="E1458" s="19" t="s">
        <v>564</v>
      </c>
      <c r="F1458" s="25"/>
      <c r="G1458" s="18" t="s">
        <v>621</v>
      </c>
      <c r="H1458" s="19" t="s">
        <v>563</v>
      </c>
      <c r="I1458" s="21">
        <v>280.27</v>
      </c>
      <c r="J1458" s="21"/>
    </row>
    <row r="1459" spans="1:10" s="1" customFormat="1" ht="19.75" customHeight="1" x14ac:dyDescent="0.25">
      <c r="A1459" s="22"/>
      <c r="B1459" s="3" t="s">
        <v>620</v>
      </c>
      <c r="C1459" s="4" t="s">
        <v>77</v>
      </c>
      <c r="D1459" s="5" t="s">
        <v>78</v>
      </c>
      <c r="E1459" s="5" t="s">
        <v>564</v>
      </c>
      <c r="F1459" s="23"/>
      <c r="G1459" s="4" t="s">
        <v>621</v>
      </c>
      <c r="H1459" s="5" t="s">
        <v>563</v>
      </c>
      <c r="I1459" s="7">
        <v>204998.25</v>
      </c>
      <c r="J1459" s="7"/>
    </row>
    <row r="1460" spans="1:10" s="1" customFormat="1" ht="19.75" customHeight="1" x14ac:dyDescent="0.25">
      <c r="A1460" s="24"/>
      <c r="B1460" s="17" t="s">
        <v>620</v>
      </c>
      <c r="C1460" s="18" t="s">
        <v>81</v>
      </c>
      <c r="D1460" s="19" t="s">
        <v>82</v>
      </c>
      <c r="E1460" s="19" t="s">
        <v>564</v>
      </c>
      <c r="F1460" s="25"/>
      <c r="G1460" s="18" t="s">
        <v>621</v>
      </c>
      <c r="H1460" s="19" t="s">
        <v>563</v>
      </c>
      <c r="I1460" s="21">
        <v>2311.5700000000002</v>
      </c>
      <c r="J1460" s="21"/>
    </row>
    <row r="1461" spans="1:10" s="1" customFormat="1" ht="19.75" customHeight="1" x14ac:dyDescent="0.25">
      <c r="A1461" s="22"/>
      <c r="B1461" s="3" t="s">
        <v>620</v>
      </c>
      <c r="C1461" s="4" t="s">
        <v>184</v>
      </c>
      <c r="D1461" s="5" t="s">
        <v>185</v>
      </c>
      <c r="E1461" s="5" t="s">
        <v>564</v>
      </c>
      <c r="F1461" s="23"/>
      <c r="G1461" s="4" t="s">
        <v>621</v>
      </c>
      <c r="H1461" s="5" t="s">
        <v>563</v>
      </c>
      <c r="I1461" s="7">
        <v>28582.92</v>
      </c>
      <c r="J1461" s="7">
        <v>3672.24</v>
      </c>
    </row>
    <row r="1462" spans="1:10" s="1" customFormat="1" ht="19.75" customHeight="1" x14ac:dyDescent="0.25">
      <c r="A1462" s="24"/>
      <c r="B1462" s="17" t="s">
        <v>620</v>
      </c>
      <c r="C1462" s="18" t="s">
        <v>274</v>
      </c>
      <c r="D1462" s="19" t="s">
        <v>275</v>
      </c>
      <c r="E1462" s="19" t="s">
        <v>564</v>
      </c>
      <c r="F1462" s="25"/>
      <c r="G1462" s="18" t="s">
        <v>621</v>
      </c>
      <c r="H1462" s="19" t="s">
        <v>563</v>
      </c>
      <c r="I1462" s="21">
        <v>249000</v>
      </c>
      <c r="J1462" s="21"/>
    </row>
    <row r="1463" spans="1:10" s="1" customFormat="1" ht="19.75" customHeight="1" x14ac:dyDescent="0.25">
      <c r="A1463" s="22"/>
      <c r="B1463" s="3" t="s">
        <v>620</v>
      </c>
      <c r="C1463" s="4" t="s">
        <v>217</v>
      </c>
      <c r="D1463" s="5" t="s">
        <v>218</v>
      </c>
      <c r="E1463" s="5" t="s">
        <v>564</v>
      </c>
      <c r="F1463" s="23"/>
      <c r="G1463" s="4" t="s">
        <v>621</v>
      </c>
      <c r="H1463" s="5" t="s">
        <v>563</v>
      </c>
      <c r="I1463" s="7">
        <v>8803779.3300000094</v>
      </c>
      <c r="J1463" s="7">
        <v>505100.04</v>
      </c>
    </row>
    <row r="1464" spans="1:10" s="1" customFormat="1" ht="19.75" customHeight="1" x14ac:dyDescent="0.25">
      <c r="A1464" s="24"/>
      <c r="B1464" s="17" t="s">
        <v>620</v>
      </c>
      <c r="C1464" s="18" t="s">
        <v>284</v>
      </c>
      <c r="D1464" s="19" t="s">
        <v>285</v>
      </c>
      <c r="E1464" s="19" t="s">
        <v>564</v>
      </c>
      <c r="F1464" s="25"/>
      <c r="G1464" s="18" t="s">
        <v>621</v>
      </c>
      <c r="H1464" s="19" t="s">
        <v>563</v>
      </c>
      <c r="I1464" s="21">
        <v>4250</v>
      </c>
      <c r="J1464" s="21">
        <v>241</v>
      </c>
    </row>
    <row r="1465" spans="1:10" s="1" customFormat="1" ht="19.75" customHeight="1" x14ac:dyDescent="0.25">
      <c r="A1465" s="22"/>
      <c r="B1465" s="3" t="s">
        <v>620</v>
      </c>
      <c r="C1465" s="4" t="s">
        <v>624</v>
      </c>
      <c r="D1465" s="5" t="s">
        <v>625</v>
      </c>
      <c r="E1465" s="5" t="s">
        <v>564</v>
      </c>
      <c r="F1465" s="23"/>
      <c r="G1465" s="4" t="s">
        <v>621</v>
      </c>
      <c r="H1465" s="5" t="s">
        <v>563</v>
      </c>
      <c r="I1465" s="7">
        <v>180</v>
      </c>
      <c r="J1465" s="7"/>
    </row>
    <row r="1466" spans="1:10" s="1" customFormat="1" ht="19.75" customHeight="1" x14ac:dyDescent="0.25">
      <c r="A1466" s="24"/>
      <c r="B1466" s="17" t="s">
        <v>620</v>
      </c>
      <c r="C1466" s="18" t="s">
        <v>190</v>
      </c>
      <c r="D1466" s="19" t="s">
        <v>191</v>
      </c>
      <c r="E1466" s="19" t="s">
        <v>564</v>
      </c>
      <c r="F1466" s="25"/>
      <c r="G1466" s="18" t="s">
        <v>621</v>
      </c>
      <c r="H1466" s="19" t="s">
        <v>563</v>
      </c>
      <c r="I1466" s="21">
        <v>79969</v>
      </c>
      <c r="J1466" s="21"/>
    </row>
    <row r="1467" spans="1:10" s="1" customFormat="1" ht="19.75" customHeight="1" x14ac:dyDescent="0.25">
      <c r="A1467" s="22"/>
      <c r="B1467" s="3" t="s">
        <v>620</v>
      </c>
      <c r="C1467" s="4" t="s">
        <v>591</v>
      </c>
      <c r="D1467" s="5" t="s">
        <v>592</v>
      </c>
      <c r="E1467" s="5" t="s">
        <v>564</v>
      </c>
      <c r="F1467" s="23"/>
      <c r="G1467" s="4" t="s">
        <v>621</v>
      </c>
      <c r="H1467" s="5" t="s">
        <v>563</v>
      </c>
      <c r="I1467" s="7">
        <v>405</v>
      </c>
      <c r="J1467" s="7">
        <v>10</v>
      </c>
    </row>
    <row r="1468" spans="1:10" s="1" customFormat="1" ht="19.75" customHeight="1" x14ac:dyDescent="0.25">
      <c r="A1468" s="24"/>
      <c r="B1468" s="17" t="s">
        <v>620</v>
      </c>
      <c r="C1468" s="18" t="s">
        <v>207</v>
      </c>
      <c r="D1468" s="19" t="s">
        <v>208</v>
      </c>
      <c r="E1468" s="19" t="s">
        <v>564</v>
      </c>
      <c r="F1468" s="25"/>
      <c r="G1468" s="18" t="s">
        <v>621</v>
      </c>
      <c r="H1468" s="19" t="s">
        <v>563</v>
      </c>
      <c r="I1468" s="21">
        <v>90478.56</v>
      </c>
      <c r="J1468" s="21"/>
    </row>
    <row r="1469" spans="1:10" s="1" customFormat="1" ht="19.75" customHeight="1" x14ac:dyDescent="0.25">
      <c r="A1469" s="22"/>
      <c r="B1469" s="3" t="s">
        <v>620</v>
      </c>
      <c r="C1469" s="4" t="s">
        <v>104</v>
      </c>
      <c r="D1469" s="5" t="s">
        <v>105</v>
      </c>
      <c r="E1469" s="5" t="s">
        <v>564</v>
      </c>
      <c r="F1469" s="23"/>
      <c r="G1469" s="4" t="s">
        <v>621</v>
      </c>
      <c r="H1469" s="5" t="s">
        <v>563</v>
      </c>
      <c r="I1469" s="7">
        <v>7958.14</v>
      </c>
      <c r="J1469" s="7">
        <v>1036.6099999999999</v>
      </c>
    </row>
    <row r="1470" spans="1:10" s="1" customFormat="1" ht="19.75" customHeight="1" x14ac:dyDescent="0.25">
      <c r="A1470" s="24"/>
      <c r="B1470" s="17" t="s">
        <v>620</v>
      </c>
      <c r="C1470" s="18" t="s">
        <v>194</v>
      </c>
      <c r="D1470" s="19" t="s">
        <v>195</v>
      </c>
      <c r="E1470" s="19" t="s">
        <v>564</v>
      </c>
      <c r="F1470" s="25"/>
      <c r="G1470" s="18" t="s">
        <v>621</v>
      </c>
      <c r="H1470" s="19" t="s">
        <v>563</v>
      </c>
      <c r="I1470" s="21">
        <v>408</v>
      </c>
      <c r="J1470" s="21">
        <v>18</v>
      </c>
    </row>
    <row r="1471" spans="1:10" s="1" customFormat="1" ht="19.75" customHeight="1" x14ac:dyDescent="0.25">
      <c r="A1471" s="22"/>
      <c r="B1471" s="3" t="s">
        <v>620</v>
      </c>
      <c r="C1471" s="4" t="s">
        <v>296</v>
      </c>
      <c r="D1471" s="5" t="s">
        <v>297</v>
      </c>
      <c r="E1471" s="5" t="s">
        <v>564</v>
      </c>
      <c r="F1471" s="23"/>
      <c r="G1471" s="4" t="s">
        <v>621</v>
      </c>
      <c r="H1471" s="5" t="s">
        <v>563</v>
      </c>
      <c r="I1471" s="7">
        <v>85.51</v>
      </c>
      <c r="J1471" s="7"/>
    </row>
    <row r="1472" spans="1:10" s="1" customFormat="1" ht="19.75" customHeight="1" x14ac:dyDescent="0.25">
      <c r="A1472" s="24"/>
      <c r="B1472" s="17" t="s">
        <v>620</v>
      </c>
      <c r="C1472" s="18" t="s">
        <v>338</v>
      </c>
      <c r="D1472" s="19" t="s">
        <v>339</v>
      </c>
      <c r="E1472" s="19" t="s">
        <v>564</v>
      </c>
      <c r="F1472" s="25"/>
      <c r="G1472" s="18" t="s">
        <v>621</v>
      </c>
      <c r="H1472" s="19" t="s">
        <v>563</v>
      </c>
      <c r="I1472" s="21">
        <v>45240.62</v>
      </c>
      <c r="J1472" s="21">
        <v>195.62</v>
      </c>
    </row>
    <row r="1473" spans="1:10" s="1" customFormat="1" ht="19.75" customHeight="1" x14ac:dyDescent="0.25">
      <c r="A1473" s="8"/>
      <c r="B1473" s="8"/>
      <c r="C1473" s="9"/>
      <c r="D1473" s="9"/>
      <c r="E1473" s="10" t="s">
        <v>564</v>
      </c>
      <c r="F1473" s="10" t="s">
        <v>623</v>
      </c>
      <c r="G1473" s="11" t="s">
        <v>621</v>
      </c>
      <c r="H1473" s="10" t="s">
        <v>563</v>
      </c>
      <c r="I1473" s="12">
        <v>13577917.880000001</v>
      </c>
      <c r="J1473" s="12">
        <v>2783980.5</v>
      </c>
    </row>
    <row r="1474" spans="1:10" s="1" customFormat="1" ht="19.75" customHeight="1" x14ac:dyDescent="0.25">
      <c r="A1474" s="22"/>
      <c r="B1474" s="3" t="s">
        <v>620</v>
      </c>
      <c r="C1474" s="4" t="s">
        <v>626</v>
      </c>
      <c r="D1474" s="5" t="s">
        <v>627</v>
      </c>
      <c r="E1474" s="5" t="s">
        <v>567</v>
      </c>
      <c r="F1474" s="6" t="s">
        <v>628</v>
      </c>
      <c r="G1474" s="4" t="s">
        <v>44</v>
      </c>
      <c r="H1474" s="5" t="s">
        <v>563</v>
      </c>
      <c r="I1474" s="7">
        <v>46127136</v>
      </c>
      <c r="J1474" s="7">
        <v>18200448</v>
      </c>
    </row>
    <row r="1475" spans="1:10" s="1" customFormat="1" ht="19.75" customHeight="1" x14ac:dyDescent="0.25">
      <c r="A1475" s="24"/>
      <c r="B1475" s="17" t="s">
        <v>620</v>
      </c>
      <c r="C1475" s="18" t="s">
        <v>55</v>
      </c>
      <c r="D1475" s="19" t="s">
        <v>56</v>
      </c>
      <c r="E1475" s="19" t="s">
        <v>567</v>
      </c>
      <c r="F1475" s="25"/>
      <c r="G1475" s="18" t="s">
        <v>44</v>
      </c>
      <c r="H1475" s="19" t="s">
        <v>563</v>
      </c>
      <c r="I1475" s="21">
        <v>272820.51</v>
      </c>
      <c r="J1475" s="21">
        <v>60814.19</v>
      </c>
    </row>
    <row r="1476" spans="1:10" s="1" customFormat="1" ht="19.75" customHeight="1" x14ac:dyDescent="0.25">
      <c r="A1476" s="22"/>
      <c r="B1476" s="3" t="s">
        <v>620</v>
      </c>
      <c r="C1476" s="4" t="s">
        <v>284</v>
      </c>
      <c r="D1476" s="5" t="s">
        <v>285</v>
      </c>
      <c r="E1476" s="5" t="s">
        <v>567</v>
      </c>
      <c r="F1476" s="23"/>
      <c r="G1476" s="4" t="s">
        <v>44</v>
      </c>
      <c r="H1476" s="5" t="s">
        <v>563</v>
      </c>
      <c r="I1476" s="7">
        <v>1305</v>
      </c>
      <c r="J1476" s="7">
        <v>1305</v>
      </c>
    </row>
    <row r="1477" spans="1:10" s="1" customFormat="1" ht="19.75" customHeight="1" x14ac:dyDescent="0.25">
      <c r="A1477" s="24"/>
      <c r="B1477" s="17" t="s">
        <v>620</v>
      </c>
      <c r="C1477" s="18" t="s">
        <v>591</v>
      </c>
      <c r="D1477" s="19" t="s">
        <v>592</v>
      </c>
      <c r="E1477" s="19" t="s">
        <v>567</v>
      </c>
      <c r="F1477" s="25"/>
      <c r="G1477" s="18" t="s">
        <v>44</v>
      </c>
      <c r="H1477" s="19" t="s">
        <v>563</v>
      </c>
      <c r="I1477" s="21">
        <v>190</v>
      </c>
      <c r="J1477" s="21">
        <v>190</v>
      </c>
    </row>
    <row r="1478" spans="1:10" s="1" customFormat="1" ht="19.75" customHeight="1" x14ac:dyDescent="0.25">
      <c r="A1478" s="22"/>
      <c r="B1478" s="3" t="s">
        <v>620</v>
      </c>
      <c r="C1478" s="4" t="s">
        <v>104</v>
      </c>
      <c r="D1478" s="5" t="s">
        <v>105</v>
      </c>
      <c r="E1478" s="5" t="s">
        <v>567</v>
      </c>
      <c r="F1478" s="23"/>
      <c r="G1478" s="4" t="s">
        <v>44</v>
      </c>
      <c r="H1478" s="5" t="s">
        <v>563</v>
      </c>
      <c r="I1478" s="7">
        <v>2443.92</v>
      </c>
      <c r="J1478" s="7">
        <v>850.17</v>
      </c>
    </row>
    <row r="1479" spans="1:10" s="1" customFormat="1" ht="19.75" customHeight="1" x14ac:dyDescent="0.25">
      <c r="A1479" s="24"/>
      <c r="B1479" s="17" t="s">
        <v>620</v>
      </c>
      <c r="C1479" s="18" t="s">
        <v>194</v>
      </c>
      <c r="D1479" s="19" t="s">
        <v>195</v>
      </c>
      <c r="E1479" s="19" t="s">
        <v>567</v>
      </c>
      <c r="F1479" s="25"/>
      <c r="G1479" s="18" t="s">
        <v>44</v>
      </c>
      <c r="H1479" s="19" t="s">
        <v>563</v>
      </c>
      <c r="I1479" s="21">
        <v>138</v>
      </c>
      <c r="J1479" s="21">
        <v>120</v>
      </c>
    </row>
    <row r="1480" spans="1:10" s="1" customFormat="1" ht="19.75" customHeight="1" x14ac:dyDescent="0.25">
      <c r="A1480" s="22"/>
      <c r="B1480" s="3" t="s">
        <v>620</v>
      </c>
      <c r="C1480" s="4" t="s">
        <v>296</v>
      </c>
      <c r="D1480" s="5" t="s">
        <v>297</v>
      </c>
      <c r="E1480" s="5" t="s">
        <v>567</v>
      </c>
      <c r="F1480" s="23"/>
      <c r="G1480" s="4" t="s">
        <v>44</v>
      </c>
      <c r="H1480" s="5" t="s">
        <v>563</v>
      </c>
      <c r="I1480" s="7">
        <v>2672.3</v>
      </c>
      <c r="J1480" s="7"/>
    </row>
    <row r="1481" spans="1:10" s="1" customFormat="1" ht="19.75" customHeight="1" x14ac:dyDescent="0.25">
      <c r="A1481" s="8"/>
      <c r="B1481" s="8"/>
      <c r="C1481" s="9"/>
      <c r="D1481" s="9"/>
      <c r="E1481" s="10" t="s">
        <v>567</v>
      </c>
      <c r="F1481" s="10" t="s">
        <v>628</v>
      </c>
      <c r="G1481" s="11" t="s">
        <v>44</v>
      </c>
      <c r="H1481" s="10" t="s">
        <v>563</v>
      </c>
      <c r="I1481" s="12">
        <v>46406705.729999997</v>
      </c>
      <c r="J1481" s="12">
        <v>18263727.359999999</v>
      </c>
    </row>
    <row r="1482" spans="1:10" s="1" customFormat="1" ht="19.75" customHeight="1" x14ac:dyDescent="0.25">
      <c r="A1482" s="24"/>
      <c r="B1482" s="17" t="s">
        <v>620</v>
      </c>
      <c r="C1482" s="18" t="s">
        <v>393</v>
      </c>
      <c r="D1482" s="19" t="s">
        <v>394</v>
      </c>
      <c r="E1482" s="19" t="s">
        <v>567</v>
      </c>
      <c r="F1482" s="20" t="s">
        <v>629</v>
      </c>
      <c r="G1482" s="18" t="s">
        <v>15</v>
      </c>
      <c r="H1482" s="19" t="s">
        <v>563</v>
      </c>
      <c r="I1482" s="21">
        <v>183442.76</v>
      </c>
      <c r="J1482" s="21">
        <v>9946.5</v>
      </c>
    </row>
    <row r="1483" spans="1:10" s="1" customFormat="1" ht="19.75" customHeight="1" x14ac:dyDescent="0.25">
      <c r="A1483" s="22"/>
      <c r="B1483" s="3" t="s">
        <v>620</v>
      </c>
      <c r="C1483" s="4" t="s">
        <v>55</v>
      </c>
      <c r="D1483" s="5" t="s">
        <v>56</v>
      </c>
      <c r="E1483" s="5" t="s">
        <v>567</v>
      </c>
      <c r="F1483" s="23"/>
      <c r="G1483" s="4" t="s">
        <v>15</v>
      </c>
      <c r="H1483" s="5" t="s">
        <v>563</v>
      </c>
      <c r="I1483" s="7">
        <v>3410960.68</v>
      </c>
      <c r="J1483" s="7">
        <v>208705.38</v>
      </c>
    </row>
    <row r="1484" spans="1:10" s="1" customFormat="1" ht="19.75" customHeight="1" x14ac:dyDescent="0.25">
      <c r="A1484" s="24"/>
      <c r="B1484" s="17" t="s">
        <v>620</v>
      </c>
      <c r="C1484" s="18" t="s">
        <v>258</v>
      </c>
      <c r="D1484" s="19" t="s">
        <v>259</v>
      </c>
      <c r="E1484" s="19" t="s">
        <v>567</v>
      </c>
      <c r="F1484" s="25"/>
      <c r="G1484" s="18" t="s">
        <v>15</v>
      </c>
      <c r="H1484" s="19" t="s">
        <v>563</v>
      </c>
      <c r="I1484" s="21">
        <v>153.34</v>
      </c>
      <c r="J1484" s="21"/>
    </row>
    <row r="1485" spans="1:10" s="1" customFormat="1" ht="19.75" customHeight="1" x14ac:dyDescent="0.25">
      <c r="A1485" s="22"/>
      <c r="B1485" s="3" t="s">
        <v>620</v>
      </c>
      <c r="C1485" s="4" t="s">
        <v>109</v>
      </c>
      <c r="D1485" s="5" t="s">
        <v>110</v>
      </c>
      <c r="E1485" s="5" t="s">
        <v>567</v>
      </c>
      <c r="F1485" s="23"/>
      <c r="G1485" s="4" t="s">
        <v>15</v>
      </c>
      <c r="H1485" s="5" t="s">
        <v>563</v>
      </c>
      <c r="I1485" s="7">
        <v>31979.03</v>
      </c>
      <c r="J1485" s="7"/>
    </row>
    <row r="1486" spans="1:10" s="1" customFormat="1" ht="19.75" customHeight="1" x14ac:dyDescent="0.25">
      <c r="A1486" s="24"/>
      <c r="B1486" s="17" t="s">
        <v>620</v>
      </c>
      <c r="C1486" s="18" t="s">
        <v>94</v>
      </c>
      <c r="D1486" s="19" t="s">
        <v>95</v>
      </c>
      <c r="E1486" s="19" t="s">
        <v>567</v>
      </c>
      <c r="F1486" s="25"/>
      <c r="G1486" s="18" t="s">
        <v>15</v>
      </c>
      <c r="H1486" s="19" t="s">
        <v>563</v>
      </c>
      <c r="I1486" s="21">
        <v>852.81</v>
      </c>
      <c r="J1486" s="21"/>
    </row>
    <row r="1487" spans="1:10" s="1" customFormat="1" ht="19.75" customHeight="1" x14ac:dyDescent="0.25">
      <c r="A1487" s="22"/>
      <c r="B1487" s="3" t="s">
        <v>620</v>
      </c>
      <c r="C1487" s="4" t="s">
        <v>268</v>
      </c>
      <c r="D1487" s="5" t="s">
        <v>269</v>
      </c>
      <c r="E1487" s="5" t="s">
        <v>567</v>
      </c>
      <c r="F1487" s="23"/>
      <c r="G1487" s="4" t="s">
        <v>15</v>
      </c>
      <c r="H1487" s="5" t="s">
        <v>563</v>
      </c>
      <c r="I1487" s="7">
        <v>375</v>
      </c>
      <c r="J1487" s="7"/>
    </row>
    <row r="1488" spans="1:10" s="1" customFormat="1" ht="19.75" customHeight="1" x14ac:dyDescent="0.25">
      <c r="A1488" s="24"/>
      <c r="B1488" s="17" t="s">
        <v>620</v>
      </c>
      <c r="C1488" s="18" t="s">
        <v>11</v>
      </c>
      <c r="D1488" s="19" t="s">
        <v>12</v>
      </c>
      <c r="E1488" s="19" t="s">
        <v>567</v>
      </c>
      <c r="F1488" s="25"/>
      <c r="G1488" s="18" t="s">
        <v>15</v>
      </c>
      <c r="H1488" s="19" t="s">
        <v>563</v>
      </c>
      <c r="I1488" s="21">
        <v>936.41</v>
      </c>
      <c r="J1488" s="21"/>
    </row>
    <row r="1489" spans="1:10" s="1" customFormat="1" ht="19.75" customHeight="1" x14ac:dyDescent="0.25">
      <c r="A1489" s="22"/>
      <c r="B1489" s="3" t="s">
        <v>620</v>
      </c>
      <c r="C1489" s="4" t="s">
        <v>61</v>
      </c>
      <c r="D1489" s="5" t="s">
        <v>62</v>
      </c>
      <c r="E1489" s="5" t="s">
        <v>567</v>
      </c>
      <c r="F1489" s="23"/>
      <c r="G1489" s="4" t="s">
        <v>15</v>
      </c>
      <c r="H1489" s="5" t="s">
        <v>563</v>
      </c>
      <c r="I1489" s="7">
        <v>6992.62</v>
      </c>
      <c r="J1489" s="7"/>
    </row>
    <row r="1490" spans="1:10" s="1" customFormat="1" ht="19.75" customHeight="1" x14ac:dyDescent="0.25">
      <c r="A1490" s="24"/>
      <c r="B1490" s="17" t="s">
        <v>620</v>
      </c>
      <c r="C1490" s="18" t="s">
        <v>65</v>
      </c>
      <c r="D1490" s="19" t="s">
        <v>66</v>
      </c>
      <c r="E1490" s="19" t="s">
        <v>567</v>
      </c>
      <c r="F1490" s="25"/>
      <c r="G1490" s="18" t="s">
        <v>15</v>
      </c>
      <c r="H1490" s="19" t="s">
        <v>563</v>
      </c>
      <c r="I1490" s="21">
        <v>76.39</v>
      </c>
      <c r="J1490" s="21"/>
    </row>
    <row r="1491" spans="1:10" s="1" customFormat="1" ht="19.75" customHeight="1" x14ac:dyDescent="0.25">
      <c r="A1491" s="22"/>
      <c r="B1491" s="3" t="s">
        <v>620</v>
      </c>
      <c r="C1491" s="4" t="s">
        <v>448</v>
      </c>
      <c r="D1491" s="5" t="s">
        <v>449</v>
      </c>
      <c r="E1491" s="5" t="s">
        <v>567</v>
      </c>
      <c r="F1491" s="23"/>
      <c r="G1491" s="4" t="s">
        <v>15</v>
      </c>
      <c r="H1491" s="5" t="s">
        <v>563</v>
      </c>
      <c r="I1491" s="7">
        <v>733378.46</v>
      </c>
      <c r="J1491" s="7">
        <v>36150</v>
      </c>
    </row>
    <row r="1492" spans="1:10" s="1" customFormat="1" ht="19.75" customHeight="1" x14ac:dyDescent="0.25">
      <c r="A1492" s="24"/>
      <c r="B1492" s="17" t="s">
        <v>620</v>
      </c>
      <c r="C1492" s="18" t="s">
        <v>75</v>
      </c>
      <c r="D1492" s="19" t="s">
        <v>76</v>
      </c>
      <c r="E1492" s="19" t="s">
        <v>567</v>
      </c>
      <c r="F1492" s="25"/>
      <c r="G1492" s="18" t="s">
        <v>15</v>
      </c>
      <c r="H1492" s="19" t="s">
        <v>563</v>
      </c>
      <c r="I1492" s="21">
        <v>2894.85</v>
      </c>
      <c r="J1492" s="21"/>
    </row>
    <row r="1493" spans="1:10" s="1" customFormat="1" ht="19.75" customHeight="1" x14ac:dyDescent="0.25">
      <c r="A1493" s="22"/>
      <c r="B1493" s="3" t="s">
        <v>620</v>
      </c>
      <c r="C1493" s="4" t="s">
        <v>77</v>
      </c>
      <c r="D1493" s="5" t="s">
        <v>78</v>
      </c>
      <c r="E1493" s="5" t="s">
        <v>567</v>
      </c>
      <c r="F1493" s="23"/>
      <c r="G1493" s="4" t="s">
        <v>15</v>
      </c>
      <c r="H1493" s="5" t="s">
        <v>563</v>
      </c>
      <c r="I1493" s="7">
        <v>30035.38</v>
      </c>
      <c r="J1493" s="7"/>
    </row>
    <row r="1494" spans="1:10" s="1" customFormat="1" ht="19.75" customHeight="1" x14ac:dyDescent="0.25">
      <c r="A1494" s="24"/>
      <c r="B1494" s="17" t="s">
        <v>620</v>
      </c>
      <c r="C1494" s="18" t="s">
        <v>81</v>
      </c>
      <c r="D1494" s="19" t="s">
        <v>82</v>
      </c>
      <c r="E1494" s="19" t="s">
        <v>567</v>
      </c>
      <c r="F1494" s="25"/>
      <c r="G1494" s="18" t="s">
        <v>15</v>
      </c>
      <c r="H1494" s="19" t="s">
        <v>563</v>
      </c>
      <c r="I1494" s="21">
        <v>236.72</v>
      </c>
      <c r="J1494" s="21"/>
    </row>
    <row r="1495" spans="1:10" s="1" customFormat="1" ht="19.75" customHeight="1" x14ac:dyDescent="0.25">
      <c r="A1495" s="22"/>
      <c r="B1495" s="3" t="s">
        <v>620</v>
      </c>
      <c r="C1495" s="4" t="s">
        <v>184</v>
      </c>
      <c r="D1495" s="5" t="s">
        <v>185</v>
      </c>
      <c r="E1495" s="5" t="s">
        <v>567</v>
      </c>
      <c r="F1495" s="23"/>
      <c r="G1495" s="4" t="s">
        <v>15</v>
      </c>
      <c r="H1495" s="5" t="s">
        <v>563</v>
      </c>
      <c r="I1495" s="7">
        <v>4291.07</v>
      </c>
      <c r="J1495" s="7">
        <v>809.16</v>
      </c>
    </row>
    <row r="1496" spans="1:10" s="1" customFormat="1" ht="19.75" customHeight="1" x14ac:dyDescent="0.25">
      <c r="A1496" s="24"/>
      <c r="B1496" s="17" t="s">
        <v>620</v>
      </c>
      <c r="C1496" s="18" t="s">
        <v>186</v>
      </c>
      <c r="D1496" s="19" t="s">
        <v>187</v>
      </c>
      <c r="E1496" s="19" t="s">
        <v>567</v>
      </c>
      <c r="F1496" s="25"/>
      <c r="G1496" s="18" t="s">
        <v>15</v>
      </c>
      <c r="H1496" s="19" t="s">
        <v>563</v>
      </c>
      <c r="I1496" s="21">
        <v>6115</v>
      </c>
      <c r="J1496" s="21"/>
    </row>
    <row r="1497" spans="1:10" s="1" customFormat="1" ht="19.75" customHeight="1" x14ac:dyDescent="0.25">
      <c r="A1497" s="22"/>
      <c r="B1497" s="3" t="s">
        <v>620</v>
      </c>
      <c r="C1497" s="4" t="s">
        <v>83</v>
      </c>
      <c r="D1497" s="5" t="s">
        <v>84</v>
      </c>
      <c r="E1497" s="5" t="s">
        <v>567</v>
      </c>
      <c r="F1497" s="23"/>
      <c r="G1497" s="4" t="s">
        <v>15</v>
      </c>
      <c r="H1497" s="5" t="s">
        <v>563</v>
      </c>
      <c r="I1497" s="7">
        <v>123096</v>
      </c>
      <c r="J1497" s="7"/>
    </row>
    <row r="1498" spans="1:10" s="1" customFormat="1" ht="19.75" customHeight="1" x14ac:dyDescent="0.25">
      <c r="A1498" s="24"/>
      <c r="B1498" s="17" t="s">
        <v>620</v>
      </c>
      <c r="C1498" s="18" t="s">
        <v>284</v>
      </c>
      <c r="D1498" s="19" t="s">
        <v>285</v>
      </c>
      <c r="E1498" s="19" t="s">
        <v>567</v>
      </c>
      <c r="F1498" s="25"/>
      <c r="G1498" s="18" t="s">
        <v>15</v>
      </c>
      <c r="H1498" s="19" t="s">
        <v>563</v>
      </c>
      <c r="I1498" s="21">
        <v>1120</v>
      </c>
      <c r="J1498" s="21">
        <v>70</v>
      </c>
    </row>
    <row r="1499" spans="1:10" s="1" customFormat="1" ht="19.75" customHeight="1" x14ac:dyDescent="0.25">
      <c r="A1499" s="22"/>
      <c r="B1499" s="3" t="s">
        <v>620</v>
      </c>
      <c r="C1499" s="4" t="s">
        <v>591</v>
      </c>
      <c r="D1499" s="5" t="s">
        <v>592</v>
      </c>
      <c r="E1499" s="5" t="s">
        <v>567</v>
      </c>
      <c r="F1499" s="23"/>
      <c r="G1499" s="4" t="s">
        <v>15</v>
      </c>
      <c r="H1499" s="5" t="s">
        <v>563</v>
      </c>
      <c r="I1499" s="7">
        <v>80</v>
      </c>
      <c r="J1499" s="7">
        <v>5</v>
      </c>
    </row>
    <row r="1500" spans="1:10" s="1" customFormat="1" ht="19.75" customHeight="1" x14ac:dyDescent="0.25">
      <c r="A1500" s="24"/>
      <c r="B1500" s="17" t="s">
        <v>620</v>
      </c>
      <c r="C1500" s="18" t="s">
        <v>104</v>
      </c>
      <c r="D1500" s="19" t="s">
        <v>105</v>
      </c>
      <c r="E1500" s="19" t="s">
        <v>567</v>
      </c>
      <c r="F1500" s="25"/>
      <c r="G1500" s="18" t="s">
        <v>15</v>
      </c>
      <c r="H1500" s="19" t="s">
        <v>563</v>
      </c>
      <c r="I1500" s="21">
        <v>8692.5300000000007</v>
      </c>
      <c r="J1500" s="21">
        <v>545.05999999999995</v>
      </c>
    </row>
    <row r="1501" spans="1:10" s="1" customFormat="1" ht="19.75" customHeight="1" x14ac:dyDescent="0.25">
      <c r="A1501" s="22"/>
      <c r="B1501" s="3" t="s">
        <v>620</v>
      </c>
      <c r="C1501" s="4" t="s">
        <v>194</v>
      </c>
      <c r="D1501" s="5" t="s">
        <v>195</v>
      </c>
      <c r="E1501" s="5" t="s">
        <v>567</v>
      </c>
      <c r="F1501" s="23"/>
      <c r="G1501" s="4" t="s">
        <v>15</v>
      </c>
      <c r="H1501" s="5" t="s">
        <v>563</v>
      </c>
      <c r="I1501" s="7">
        <v>96</v>
      </c>
      <c r="J1501" s="7">
        <v>6</v>
      </c>
    </row>
    <row r="1502" spans="1:10" s="1" customFormat="1" ht="19.75" customHeight="1" x14ac:dyDescent="0.25">
      <c r="A1502" s="24"/>
      <c r="B1502" s="17" t="s">
        <v>620</v>
      </c>
      <c r="C1502" s="18" t="s">
        <v>403</v>
      </c>
      <c r="D1502" s="19" t="s">
        <v>404</v>
      </c>
      <c r="E1502" s="19" t="s">
        <v>567</v>
      </c>
      <c r="F1502" s="25"/>
      <c r="G1502" s="18" t="s">
        <v>15</v>
      </c>
      <c r="H1502" s="19" t="s">
        <v>563</v>
      </c>
      <c r="I1502" s="21">
        <v>395.62</v>
      </c>
      <c r="J1502" s="21"/>
    </row>
    <row r="1503" spans="1:10" s="1" customFormat="1" ht="19.75" customHeight="1" x14ac:dyDescent="0.25">
      <c r="A1503" s="22"/>
      <c r="B1503" s="3" t="s">
        <v>620</v>
      </c>
      <c r="C1503" s="4" t="s">
        <v>196</v>
      </c>
      <c r="D1503" s="5" t="s">
        <v>197</v>
      </c>
      <c r="E1503" s="5" t="s">
        <v>567</v>
      </c>
      <c r="F1503" s="23"/>
      <c r="G1503" s="4" t="s">
        <v>15</v>
      </c>
      <c r="H1503" s="5" t="s">
        <v>563</v>
      </c>
      <c r="I1503" s="7">
        <v>1750</v>
      </c>
      <c r="J1503" s="7"/>
    </row>
    <row r="1504" spans="1:10" s="1" customFormat="1" ht="19.75" customHeight="1" x14ac:dyDescent="0.25">
      <c r="A1504" s="24"/>
      <c r="B1504" s="17" t="s">
        <v>620</v>
      </c>
      <c r="C1504" s="18" t="s">
        <v>198</v>
      </c>
      <c r="D1504" s="19" t="s">
        <v>199</v>
      </c>
      <c r="E1504" s="19" t="s">
        <v>567</v>
      </c>
      <c r="F1504" s="25"/>
      <c r="G1504" s="18" t="s">
        <v>15</v>
      </c>
      <c r="H1504" s="19" t="s">
        <v>563</v>
      </c>
      <c r="I1504" s="21">
        <v>12430</v>
      </c>
      <c r="J1504" s="21"/>
    </row>
    <row r="1505" spans="1:10" s="1" customFormat="1" ht="19.75" customHeight="1" x14ac:dyDescent="0.25">
      <c r="A1505" s="22"/>
      <c r="B1505" s="3" t="s">
        <v>620</v>
      </c>
      <c r="C1505" s="4" t="s">
        <v>298</v>
      </c>
      <c r="D1505" s="5" t="s">
        <v>299</v>
      </c>
      <c r="E1505" s="5" t="s">
        <v>567</v>
      </c>
      <c r="F1505" s="23"/>
      <c r="G1505" s="4" t="s">
        <v>15</v>
      </c>
      <c r="H1505" s="5" t="s">
        <v>563</v>
      </c>
      <c r="I1505" s="7">
        <v>14888.75</v>
      </c>
      <c r="J1505" s="7"/>
    </row>
    <row r="1506" spans="1:10" s="1" customFormat="1" ht="19.75" customHeight="1" x14ac:dyDescent="0.25">
      <c r="A1506" s="8"/>
      <c r="B1506" s="8"/>
      <c r="C1506" s="9"/>
      <c r="D1506" s="9"/>
      <c r="E1506" s="10" t="s">
        <v>567</v>
      </c>
      <c r="F1506" s="10" t="s">
        <v>629</v>
      </c>
      <c r="G1506" s="11" t="s">
        <v>15</v>
      </c>
      <c r="H1506" s="10" t="s">
        <v>563</v>
      </c>
      <c r="I1506" s="12">
        <v>4575269.42</v>
      </c>
      <c r="J1506" s="12">
        <v>256237.1</v>
      </c>
    </row>
    <row r="1507" spans="1:10" s="1" customFormat="1" ht="19.75" customHeight="1" x14ac:dyDescent="0.25">
      <c r="A1507" s="24"/>
      <c r="B1507" s="17" t="s">
        <v>620</v>
      </c>
      <c r="C1507" s="18" t="s">
        <v>626</v>
      </c>
      <c r="D1507" s="19" t="s">
        <v>627</v>
      </c>
      <c r="E1507" s="19" t="s">
        <v>567</v>
      </c>
      <c r="F1507" s="20" t="s">
        <v>630</v>
      </c>
      <c r="G1507" s="18" t="s">
        <v>44</v>
      </c>
      <c r="H1507" s="19" t="s">
        <v>563</v>
      </c>
      <c r="I1507" s="21">
        <v>23212677.629999999</v>
      </c>
      <c r="J1507" s="21"/>
    </row>
    <row r="1508" spans="1:10" s="1" customFormat="1" ht="19.75" customHeight="1" x14ac:dyDescent="0.25">
      <c r="A1508" s="22"/>
      <c r="B1508" s="3" t="s">
        <v>620</v>
      </c>
      <c r="C1508" s="4" t="s">
        <v>393</v>
      </c>
      <c r="D1508" s="5" t="s">
        <v>394</v>
      </c>
      <c r="E1508" s="5" t="s">
        <v>567</v>
      </c>
      <c r="F1508" s="23"/>
      <c r="G1508" s="4" t="s">
        <v>44</v>
      </c>
      <c r="H1508" s="5" t="s">
        <v>563</v>
      </c>
      <c r="I1508" s="7">
        <v>1083109.1399999999</v>
      </c>
      <c r="J1508" s="7">
        <v>117931.15</v>
      </c>
    </row>
    <row r="1509" spans="1:10" s="1" customFormat="1" ht="19.75" customHeight="1" x14ac:dyDescent="0.25">
      <c r="A1509" s="24"/>
      <c r="B1509" s="17" t="s">
        <v>620</v>
      </c>
      <c r="C1509" s="18" t="s">
        <v>53</v>
      </c>
      <c r="D1509" s="19" t="s">
        <v>54</v>
      </c>
      <c r="E1509" s="19" t="s">
        <v>567</v>
      </c>
      <c r="F1509" s="25"/>
      <c r="G1509" s="18" t="s">
        <v>44</v>
      </c>
      <c r="H1509" s="19" t="s">
        <v>563</v>
      </c>
      <c r="I1509" s="21">
        <v>33743080</v>
      </c>
      <c r="J1509" s="21">
        <v>7631820</v>
      </c>
    </row>
    <row r="1510" spans="1:10" s="1" customFormat="1" ht="19.75" customHeight="1" x14ac:dyDescent="0.25">
      <c r="A1510" s="22"/>
      <c r="B1510" s="3" t="s">
        <v>620</v>
      </c>
      <c r="C1510" s="4" t="s">
        <v>136</v>
      </c>
      <c r="D1510" s="5" t="s">
        <v>137</v>
      </c>
      <c r="E1510" s="5" t="s">
        <v>567</v>
      </c>
      <c r="F1510" s="23"/>
      <c r="G1510" s="4" t="s">
        <v>44</v>
      </c>
      <c r="H1510" s="5" t="s">
        <v>563</v>
      </c>
      <c r="I1510" s="7">
        <v>11124894</v>
      </c>
      <c r="J1510" s="7">
        <v>3395845</v>
      </c>
    </row>
    <row r="1511" spans="1:10" s="1" customFormat="1" ht="19.75" customHeight="1" x14ac:dyDescent="0.25">
      <c r="A1511" s="24"/>
      <c r="B1511" s="17" t="s">
        <v>620</v>
      </c>
      <c r="C1511" s="18" t="s">
        <v>55</v>
      </c>
      <c r="D1511" s="19" t="s">
        <v>56</v>
      </c>
      <c r="E1511" s="19" t="s">
        <v>567</v>
      </c>
      <c r="F1511" s="25"/>
      <c r="G1511" s="18" t="s">
        <v>44</v>
      </c>
      <c r="H1511" s="19" t="s">
        <v>563</v>
      </c>
      <c r="I1511" s="21">
        <v>9005860.75</v>
      </c>
      <c r="J1511" s="21">
        <v>1644028.25</v>
      </c>
    </row>
    <row r="1512" spans="1:10" s="1" customFormat="1" ht="19.75" customHeight="1" x14ac:dyDescent="0.25">
      <c r="A1512" s="22"/>
      <c r="B1512" s="3" t="s">
        <v>620</v>
      </c>
      <c r="C1512" s="4" t="s">
        <v>258</v>
      </c>
      <c r="D1512" s="5" t="s">
        <v>259</v>
      </c>
      <c r="E1512" s="5" t="s">
        <v>567</v>
      </c>
      <c r="F1512" s="23"/>
      <c r="G1512" s="4" t="s">
        <v>44</v>
      </c>
      <c r="H1512" s="5" t="s">
        <v>563</v>
      </c>
      <c r="I1512" s="7">
        <v>495.2</v>
      </c>
      <c r="J1512" s="7"/>
    </row>
    <row r="1513" spans="1:10" s="1" customFormat="1" ht="19.75" customHeight="1" x14ac:dyDescent="0.25">
      <c r="A1513" s="24"/>
      <c r="B1513" s="17" t="s">
        <v>620</v>
      </c>
      <c r="C1513" s="18" t="s">
        <v>220</v>
      </c>
      <c r="D1513" s="19" t="s">
        <v>221</v>
      </c>
      <c r="E1513" s="19" t="s">
        <v>567</v>
      </c>
      <c r="F1513" s="25"/>
      <c r="G1513" s="18" t="s">
        <v>44</v>
      </c>
      <c r="H1513" s="19" t="s">
        <v>563</v>
      </c>
      <c r="I1513" s="21">
        <v>38128</v>
      </c>
      <c r="J1513" s="21"/>
    </row>
    <row r="1514" spans="1:10" s="1" customFormat="1" ht="19.75" customHeight="1" x14ac:dyDescent="0.25">
      <c r="A1514" s="22"/>
      <c r="B1514" s="3" t="s">
        <v>620</v>
      </c>
      <c r="C1514" s="4" t="s">
        <v>94</v>
      </c>
      <c r="D1514" s="5" t="s">
        <v>95</v>
      </c>
      <c r="E1514" s="5" t="s">
        <v>567</v>
      </c>
      <c r="F1514" s="23"/>
      <c r="G1514" s="4" t="s">
        <v>44</v>
      </c>
      <c r="H1514" s="5" t="s">
        <v>563</v>
      </c>
      <c r="I1514" s="7">
        <v>155.35</v>
      </c>
      <c r="J1514" s="7"/>
    </row>
    <row r="1515" spans="1:10" s="1" customFormat="1" ht="19.75" customHeight="1" x14ac:dyDescent="0.25">
      <c r="A1515" s="24"/>
      <c r="B1515" s="17" t="s">
        <v>620</v>
      </c>
      <c r="C1515" s="18" t="s">
        <v>11</v>
      </c>
      <c r="D1515" s="19" t="s">
        <v>12</v>
      </c>
      <c r="E1515" s="19" t="s">
        <v>567</v>
      </c>
      <c r="F1515" s="25"/>
      <c r="G1515" s="18" t="s">
        <v>44</v>
      </c>
      <c r="H1515" s="19" t="s">
        <v>563</v>
      </c>
      <c r="I1515" s="21">
        <v>150584.1</v>
      </c>
      <c r="J1515" s="21">
        <v>38923.550000000003</v>
      </c>
    </row>
    <row r="1516" spans="1:10" s="1" customFormat="1" ht="19.75" customHeight="1" x14ac:dyDescent="0.25">
      <c r="A1516" s="22"/>
      <c r="B1516" s="3" t="s">
        <v>620</v>
      </c>
      <c r="C1516" s="4" t="s">
        <v>65</v>
      </c>
      <c r="D1516" s="5" t="s">
        <v>66</v>
      </c>
      <c r="E1516" s="5" t="s">
        <v>567</v>
      </c>
      <c r="F1516" s="23"/>
      <c r="G1516" s="4" t="s">
        <v>44</v>
      </c>
      <c r="H1516" s="5" t="s">
        <v>563</v>
      </c>
      <c r="I1516" s="7">
        <v>150757.5</v>
      </c>
      <c r="J1516" s="7"/>
    </row>
    <row r="1517" spans="1:10" s="1" customFormat="1" ht="19.75" customHeight="1" x14ac:dyDescent="0.25">
      <c r="A1517" s="24"/>
      <c r="B1517" s="17" t="s">
        <v>620</v>
      </c>
      <c r="C1517" s="18" t="s">
        <v>448</v>
      </c>
      <c r="D1517" s="19" t="s">
        <v>449</v>
      </c>
      <c r="E1517" s="19" t="s">
        <v>567</v>
      </c>
      <c r="F1517" s="25"/>
      <c r="G1517" s="18" t="s">
        <v>44</v>
      </c>
      <c r="H1517" s="19" t="s">
        <v>563</v>
      </c>
      <c r="I1517" s="21">
        <v>31984.16</v>
      </c>
      <c r="J1517" s="21">
        <v>591.04999999999995</v>
      </c>
    </row>
    <row r="1518" spans="1:10" s="1" customFormat="1" ht="19.75" customHeight="1" x14ac:dyDescent="0.25">
      <c r="A1518" s="22"/>
      <c r="B1518" s="3" t="s">
        <v>620</v>
      </c>
      <c r="C1518" s="4" t="s">
        <v>184</v>
      </c>
      <c r="D1518" s="5" t="s">
        <v>185</v>
      </c>
      <c r="E1518" s="5" t="s">
        <v>567</v>
      </c>
      <c r="F1518" s="23"/>
      <c r="G1518" s="4" t="s">
        <v>44</v>
      </c>
      <c r="H1518" s="5" t="s">
        <v>563</v>
      </c>
      <c r="I1518" s="7">
        <v>4434.82</v>
      </c>
      <c r="J1518" s="7"/>
    </row>
    <row r="1519" spans="1:10" s="1" customFormat="1" ht="19.75" customHeight="1" x14ac:dyDescent="0.25">
      <c r="A1519" s="24"/>
      <c r="B1519" s="17" t="s">
        <v>620</v>
      </c>
      <c r="C1519" s="18" t="s">
        <v>274</v>
      </c>
      <c r="D1519" s="19" t="s">
        <v>275</v>
      </c>
      <c r="E1519" s="19" t="s">
        <v>567</v>
      </c>
      <c r="F1519" s="25"/>
      <c r="G1519" s="18" t="s">
        <v>44</v>
      </c>
      <c r="H1519" s="19" t="s">
        <v>563</v>
      </c>
      <c r="I1519" s="21">
        <v>140350</v>
      </c>
      <c r="J1519" s="21"/>
    </row>
    <row r="1520" spans="1:10" s="1" customFormat="1" ht="19.75" customHeight="1" x14ac:dyDescent="0.25">
      <c r="A1520" s="22"/>
      <c r="B1520" s="3" t="s">
        <v>620</v>
      </c>
      <c r="C1520" s="4" t="s">
        <v>129</v>
      </c>
      <c r="D1520" s="5" t="s">
        <v>130</v>
      </c>
      <c r="E1520" s="5" t="s">
        <v>567</v>
      </c>
      <c r="F1520" s="23"/>
      <c r="G1520" s="4" t="s">
        <v>44</v>
      </c>
      <c r="H1520" s="5" t="s">
        <v>563</v>
      </c>
      <c r="I1520" s="7">
        <v>54915.55</v>
      </c>
      <c r="J1520" s="7">
        <v>3966.04</v>
      </c>
    </row>
    <row r="1521" spans="1:10" s="1" customFormat="1" ht="19.75" customHeight="1" x14ac:dyDescent="0.25">
      <c r="A1521" s="24"/>
      <c r="B1521" s="17" t="s">
        <v>620</v>
      </c>
      <c r="C1521" s="18" t="s">
        <v>217</v>
      </c>
      <c r="D1521" s="19" t="s">
        <v>218</v>
      </c>
      <c r="E1521" s="19" t="s">
        <v>567</v>
      </c>
      <c r="F1521" s="25"/>
      <c r="G1521" s="18" t="s">
        <v>44</v>
      </c>
      <c r="H1521" s="19" t="s">
        <v>563</v>
      </c>
      <c r="I1521" s="21">
        <v>20769460.140000001</v>
      </c>
      <c r="J1521" s="21">
        <v>3253389.84</v>
      </c>
    </row>
    <row r="1522" spans="1:10" s="1" customFormat="1" ht="19.75" customHeight="1" x14ac:dyDescent="0.25">
      <c r="A1522" s="22"/>
      <c r="B1522" s="3" t="s">
        <v>620</v>
      </c>
      <c r="C1522" s="4" t="s">
        <v>282</v>
      </c>
      <c r="D1522" s="5" t="s">
        <v>283</v>
      </c>
      <c r="E1522" s="5" t="s">
        <v>567</v>
      </c>
      <c r="F1522" s="23"/>
      <c r="G1522" s="4" t="s">
        <v>44</v>
      </c>
      <c r="H1522" s="5" t="s">
        <v>563</v>
      </c>
      <c r="I1522" s="7">
        <v>160</v>
      </c>
      <c r="J1522" s="7">
        <v>40</v>
      </c>
    </row>
    <row r="1523" spans="1:10" s="1" customFormat="1" ht="19.75" customHeight="1" x14ac:dyDescent="0.25">
      <c r="A1523" s="24"/>
      <c r="B1523" s="17" t="s">
        <v>620</v>
      </c>
      <c r="C1523" s="18" t="s">
        <v>284</v>
      </c>
      <c r="D1523" s="19" t="s">
        <v>285</v>
      </c>
      <c r="E1523" s="19" t="s">
        <v>567</v>
      </c>
      <c r="F1523" s="25"/>
      <c r="G1523" s="18" t="s">
        <v>44</v>
      </c>
      <c r="H1523" s="19" t="s">
        <v>563</v>
      </c>
      <c r="I1523" s="21">
        <v>364711.55</v>
      </c>
      <c r="J1523" s="21">
        <v>45883.42</v>
      </c>
    </row>
    <row r="1524" spans="1:10" s="1" customFormat="1" ht="19.75" customHeight="1" x14ac:dyDescent="0.25">
      <c r="A1524" s="22"/>
      <c r="B1524" s="3" t="s">
        <v>620</v>
      </c>
      <c r="C1524" s="4" t="s">
        <v>624</v>
      </c>
      <c r="D1524" s="5" t="s">
        <v>625</v>
      </c>
      <c r="E1524" s="5" t="s">
        <v>567</v>
      </c>
      <c r="F1524" s="23"/>
      <c r="G1524" s="4" t="s">
        <v>44</v>
      </c>
      <c r="H1524" s="5" t="s">
        <v>563</v>
      </c>
      <c r="I1524" s="7">
        <v>4620</v>
      </c>
      <c r="J1524" s="7">
        <v>210</v>
      </c>
    </row>
    <row r="1525" spans="1:10" s="1" customFormat="1" ht="19.75" customHeight="1" x14ac:dyDescent="0.25">
      <c r="A1525" s="24"/>
      <c r="B1525" s="17" t="s">
        <v>620</v>
      </c>
      <c r="C1525" s="18" t="s">
        <v>589</v>
      </c>
      <c r="D1525" s="19" t="s">
        <v>590</v>
      </c>
      <c r="E1525" s="19" t="s">
        <v>567</v>
      </c>
      <c r="F1525" s="25"/>
      <c r="G1525" s="18" t="s">
        <v>44</v>
      </c>
      <c r="H1525" s="19" t="s">
        <v>563</v>
      </c>
      <c r="I1525" s="21">
        <v>5550</v>
      </c>
      <c r="J1525" s="21">
        <v>615</v>
      </c>
    </row>
    <row r="1526" spans="1:10" s="1" customFormat="1" ht="19.75" customHeight="1" x14ac:dyDescent="0.25">
      <c r="A1526" s="22"/>
      <c r="B1526" s="3" t="s">
        <v>620</v>
      </c>
      <c r="C1526" s="4" t="s">
        <v>591</v>
      </c>
      <c r="D1526" s="5" t="s">
        <v>592</v>
      </c>
      <c r="E1526" s="5" t="s">
        <v>567</v>
      </c>
      <c r="F1526" s="23"/>
      <c r="G1526" s="4" t="s">
        <v>44</v>
      </c>
      <c r="H1526" s="5" t="s">
        <v>563</v>
      </c>
      <c r="I1526" s="7">
        <v>21676.2</v>
      </c>
      <c r="J1526" s="7">
        <v>2811.1</v>
      </c>
    </row>
    <row r="1527" spans="1:10" s="1" customFormat="1" ht="19.75" customHeight="1" x14ac:dyDescent="0.25">
      <c r="A1527" s="24"/>
      <c r="B1527" s="17" t="s">
        <v>620</v>
      </c>
      <c r="C1527" s="18" t="s">
        <v>431</v>
      </c>
      <c r="D1527" s="19" t="s">
        <v>432</v>
      </c>
      <c r="E1527" s="19" t="s">
        <v>567</v>
      </c>
      <c r="F1527" s="25"/>
      <c r="G1527" s="18" t="s">
        <v>44</v>
      </c>
      <c r="H1527" s="19" t="s">
        <v>563</v>
      </c>
      <c r="I1527" s="21">
        <v>1533</v>
      </c>
      <c r="J1527" s="21">
        <v>219</v>
      </c>
    </row>
    <row r="1528" spans="1:10" s="1" customFormat="1" ht="19.75" customHeight="1" x14ac:dyDescent="0.25">
      <c r="A1528" s="22"/>
      <c r="B1528" s="3" t="s">
        <v>620</v>
      </c>
      <c r="C1528" s="4" t="s">
        <v>104</v>
      </c>
      <c r="D1528" s="5" t="s">
        <v>105</v>
      </c>
      <c r="E1528" s="5" t="s">
        <v>567</v>
      </c>
      <c r="F1528" s="23"/>
      <c r="G1528" s="4" t="s">
        <v>44</v>
      </c>
      <c r="H1528" s="5" t="s">
        <v>563</v>
      </c>
      <c r="I1528" s="7">
        <v>22759.89</v>
      </c>
      <c r="J1528" s="7">
        <v>8947.7099999999991</v>
      </c>
    </row>
    <row r="1529" spans="1:10" s="1" customFormat="1" ht="19.75" customHeight="1" x14ac:dyDescent="0.25">
      <c r="A1529" s="24"/>
      <c r="B1529" s="17" t="s">
        <v>620</v>
      </c>
      <c r="C1529" s="18" t="s">
        <v>194</v>
      </c>
      <c r="D1529" s="19" t="s">
        <v>195</v>
      </c>
      <c r="E1529" s="19" t="s">
        <v>567</v>
      </c>
      <c r="F1529" s="25"/>
      <c r="G1529" s="18" t="s">
        <v>44</v>
      </c>
      <c r="H1529" s="19" t="s">
        <v>563</v>
      </c>
      <c r="I1529" s="21">
        <v>34343.370000000003</v>
      </c>
      <c r="J1529" s="21">
        <v>2064</v>
      </c>
    </row>
    <row r="1530" spans="1:10" s="1" customFormat="1" ht="19.75" customHeight="1" x14ac:dyDescent="0.25">
      <c r="A1530" s="22"/>
      <c r="B1530" s="3" t="s">
        <v>620</v>
      </c>
      <c r="C1530" s="4" t="s">
        <v>294</v>
      </c>
      <c r="D1530" s="5" t="s">
        <v>295</v>
      </c>
      <c r="E1530" s="5" t="s">
        <v>567</v>
      </c>
      <c r="F1530" s="23"/>
      <c r="G1530" s="4" t="s">
        <v>44</v>
      </c>
      <c r="H1530" s="5" t="s">
        <v>563</v>
      </c>
      <c r="I1530" s="7">
        <v>290.79000000000002</v>
      </c>
      <c r="J1530" s="7"/>
    </row>
    <row r="1531" spans="1:10" s="1" customFormat="1" ht="19.75" customHeight="1" x14ac:dyDescent="0.25">
      <c r="A1531" s="24"/>
      <c r="B1531" s="17" t="s">
        <v>620</v>
      </c>
      <c r="C1531" s="18" t="s">
        <v>196</v>
      </c>
      <c r="D1531" s="19" t="s">
        <v>197</v>
      </c>
      <c r="E1531" s="19" t="s">
        <v>567</v>
      </c>
      <c r="F1531" s="25"/>
      <c r="G1531" s="18" t="s">
        <v>44</v>
      </c>
      <c r="H1531" s="19" t="s">
        <v>563</v>
      </c>
      <c r="I1531" s="21">
        <v>165326</v>
      </c>
      <c r="J1531" s="21"/>
    </row>
    <row r="1532" spans="1:10" s="1" customFormat="1" ht="19.75" customHeight="1" x14ac:dyDescent="0.25">
      <c r="A1532" s="22"/>
      <c r="B1532" s="3" t="s">
        <v>620</v>
      </c>
      <c r="C1532" s="4" t="s">
        <v>296</v>
      </c>
      <c r="D1532" s="5" t="s">
        <v>297</v>
      </c>
      <c r="E1532" s="5" t="s">
        <v>567</v>
      </c>
      <c r="F1532" s="23"/>
      <c r="G1532" s="4" t="s">
        <v>44</v>
      </c>
      <c r="H1532" s="5" t="s">
        <v>563</v>
      </c>
      <c r="I1532" s="7">
        <v>284612.09999999998</v>
      </c>
      <c r="J1532" s="7"/>
    </row>
    <row r="1533" spans="1:10" s="1" customFormat="1" ht="19.75" customHeight="1" x14ac:dyDescent="0.25">
      <c r="A1533" s="24"/>
      <c r="B1533" s="17" t="s">
        <v>620</v>
      </c>
      <c r="C1533" s="18" t="s">
        <v>338</v>
      </c>
      <c r="D1533" s="19" t="s">
        <v>339</v>
      </c>
      <c r="E1533" s="19" t="s">
        <v>567</v>
      </c>
      <c r="F1533" s="25"/>
      <c r="G1533" s="18" t="s">
        <v>44</v>
      </c>
      <c r="H1533" s="19" t="s">
        <v>563</v>
      </c>
      <c r="I1533" s="21">
        <v>960.69</v>
      </c>
      <c r="J1533" s="21">
        <v>27.3</v>
      </c>
    </row>
    <row r="1534" spans="1:10" s="1" customFormat="1" ht="19.75" customHeight="1" x14ac:dyDescent="0.25">
      <c r="A1534" s="8"/>
      <c r="B1534" s="8"/>
      <c r="C1534" s="9"/>
      <c r="D1534" s="9"/>
      <c r="E1534" s="10" t="s">
        <v>567</v>
      </c>
      <c r="F1534" s="10" t="s">
        <v>630</v>
      </c>
      <c r="G1534" s="11" t="s">
        <v>44</v>
      </c>
      <c r="H1534" s="10" t="s">
        <v>563</v>
      </c>
      <c r="I1534" s="12">
        <v>100417429.93000001</v>
      </c>
      <c r="J1534" s="12">
        <v>16147312.41</v>
      </c>
    </row>
    <row r="1535" spans="1:10" s="1" customFormat="1" ht="19.75" customHeight="1" x14ac:dyDescent="0.25">
      <c r="A1535" s="22"/>
      <c r="B1535" s="3" t="s">
        <v>620</v>
      </c>
      <c r="C1535" s="4" t="s">
        <v>30</v>
      </c>
      <c r="D1535" s="5" t="s">
        <v>31</v>
      </c>
      <c r="E1535" s="5" t="s">
        <v>567</v>
      </c>
      <c r="F1535" s="6" t="s">
        <v>568</v>
      </c>
      <c r="G1535" s="4" t="s">
        <v>15</v>
      </c>
      <c r="H1535" s="5" t="s">
        <v>43</v>
      </c>
      <c r="I1535" s="7">
        <v>674902.34</v>
      </c>
      <c r="J1535" s="7">
        <v>34444</v>
      </c>
    </row>
    <row r="1536" spans="1:10" s="1" customFormat="1" ht="19.75" customHeight="1" x14ac:dyDescent="0.25">
      <c r="A1536" s="24"/>
      <c r="B1536" s="17" t="s">
        <v>620</v>
      </c>
      <c r="C1536" s="18" t="s">
        <v>236</v>
      </c>
      <c r="D1536" s="19" t="s">
        <v>237</v>
      </c>
      <c r="E1536" s="19" t="s">
        <v>567</v>
      </c>
      <c r="F1536" s="25"/>
      <c r="G1536" s="18" t="s">
        <v>15</v>
      </c>
      <c r="H1536" s="19" t="s">
        <v>43</v>
      </c>
      <c r="I1536" s="21">
        <v>218617.62</v>
      </c>
      <c r="J1536" s="21">
        <v>3380.3</v>
      </c>
    </row>
    <row r="1537" spans="1:10" s="1" customFormat="1" ht="19.75" customHeight="1" x14ac:dyDescent="0.25">
      <c r="A1537" s="22"/>
      <c r="B1537" s="3" t="s">
        <v>620</v>
      </c>
      <c r="C1537" s="4" t="s">
        <v>32</v>
      </c>
      <c r="D1537" s="5" t="s">
        <v>33</v>
      </c>
      <c r="E1537" s="5" t="s">
        <v>567</v>
      </c>
      <c r="F1537" s="23"/>
      <c r="G1537" s="4" t="s">
        <v>15</v>
      </c>
      <c r="H1537" s="5" t="s">
        <v>43</v>
      </c>
      <c r="I1537" s="7">
        <v>82530.2</v>
      </c>
      <c r="J1537" s="7">
        <v>2812.76</v>
      </c>
    </row>
    <row r="1538" spans="1:10" s="1" customFormat="1" ht="19.75" customHeight="1" x14ac:dyDescent="0.25">
      <c r="A1538" s="24"/>
      <c r="B1538" s="17" t="s">
        <v>620</v>
      </c>
      <c r="C1538" s="18" t="s">
        <v>34</v>
      </c>
      <c r="D1538" s="19" t="s">
        <v>35</v>
      </c>
      <c r="E1538" s="19" t="s">
        <v>567</v>
      </c>
      <c r="F1538" s="25"/>
      <c r="G1538" s="18" t="s">
        <v>15</v>
      </c>
      <c r="H1538" s="19" t="s">
        <v>43</v>
      </c>
      <c r="I1538" s="21">
        <v>877137.09000000102</v>
      </c>
      <c r="J1538" s="21">
        <v>30501.22</v>
      </c>
    </row>
    <row r="1539" spans="1:10" s="1" customFormat="1" ht="19.75" customHeight="1" x14ac:dyDescent="0.25">
      <c r="A1539" s="22"/>
      <c r="B1539" s="3" t="s">
        <v>620</v>
      </c>
      <c r="C1539" s="4" t="s">
        <v>36</v>
      </c>
      <c r="D1539" s="5" t="s">
        <v>37</v>
      </c>
      <c r="E1539" s="5" t="s">
        <v>567</v>
      </c>
      <c r="F1539" s="23"/>
      <c r="G1539" s="4" t="s">
        <v>15</v>
      </c>
      <c r="H1539" s="5" t="s">
        <v>43</v>
      </c>
      <c r="I1539" s="7">
        <v>118298.85</v>
      </c>
      <c r="J1539" s="7">
        <v>6036.4</v>
      </c>
    </row>
    <row r="1540" spans="1:10" s="1" customFormat="1" ht="19.75" customHeight="1" x14ac:dyDescent="0.25">
      <c r="A1540" s="24"/>
      <c r="B1540" s="17" t="s">
        <v>620</v>
      </c>
      <c r="C1540" s="18" t="s">
        <v>38</v>
      </c>
      <c r="D1540" s="19" t="s">
        <v>39</v>
      </c>
      <c r="E1540" s="19" t="s">
        <v>567</v>
      </c>
      <c r="F1540" s="25"/>
      <c r="G1540" s="18" t="s">
        <v>15</v>
      </c>
      <c r="H1540" s="19" t="s">
        <v>43</v>
      </c>
      <c r="I1540" s="21">
        <v>178.53</v>
      </c>
      <c r="J1540" s="21">
        <v>7.98</v>
      </c>
    </row>
    <row r="1541" spans="1:10" s="1" customFormat="1" ht="19.75" customHeight="1" x14ac:dyDescent="0.25">
      <c r="A1541" s="22"/>
      <c r="B1541" s="3" t="s">
        <v>620</v>
      </c>
      <c r="C1541" s="4" t="s">
        <v>242</v>
      </c>
      <c r="D1541" s="5" t="s">
        <v>243</v>
      </c>
      <c r="E1541" s="5" t="s">
        <v>567</v>
      </c>
      <c r="F1541" s="23"/>
      <c r="G1541" s="4" t="s">
        <v>15</v>
      </c>
      <c r="H1541" s="5" t="s">
        <v>43</v>
      </c>
      <c r="I1541" s="7">
        <v>250</v>
      </c>
      <c r="J1541" s="7"/>
    </row>
    <row r="1542" spans="1:10" s="1" customFormat="1" ht="19.75" customHeight="1" x14ac:dyDescent="0.25">
      <c r="A1542" s="24"/>
      <c r="B1542" s="17" t="s">
        <v>620</v>
      </c>
      <c r="C1542" s="18" t="s">
        <v>626</v>
      </c>
      <c r="D1542" s="19" t="s">
        <v>627</v>
      </c>
      <c r="E1542" s="19" t="s">
        <v>567</v>
      </c>
      <c r="F1542" s="25"/>
      <c r="G1542" s="18" t="s">
        <v>15</v>
      </c>
      <c r="H1542" s="19" t="s">
        <v>43</v>
      </c>
      <c r="I1542" s="21">
        <v>7272451.4000000004</v>
      </c>
      <c r="J1542" s="21"/>
    </row>
    <row r="1543" spans="1:10" s="1" customFormat="1" ht="19.75" customHeight="1" x14ac:dyDescent="0.25">
      <c r="A1543" s="22"/>
      <c r="B1543" s="3" t="s">
        <v>620</v>
      </c>
      <c r="C1543" s="4" t="s">
        <v>393</v>
      </c>
      <c r="D1543" s="5" t="s">
        <v>394</v>
      </c>
      <c r="E1543" s="5" t="s">
        <v>567</v>
      </c>
      <c r="F1543" s="23"/>
      <c r="G1543" s="4" t="s">
        <v>15</v>
      </c>
      <c r="H1543" s="5" t="s">
        <v>43</v>
      </c>
      <c r="I1543" s="7">
        <v>1387350.89</v>
      </c>
      <c r="J1543" s="7">
        <v>73650.94</v>
      </c>
    </row>
    <row r="1544" spans="1:10" s="1" customFormat="1" ht="19.75" customHeight="1" x14ac:dyDescent="0.25">
      <c r="A1544" s="24"/>
      <c r="B1544" s="17" t="s">
        <v>620</v>
      </c>
      <c r="C1544" s="18" t="s">
        <v>53</v>
      </c>
      <c r="D1544" s="19" t="s">
        <v>54</v>
      </c>
      <c r="E1544" s="19" t="s">
        <v>567</v>
      </c>
      <c r="F1544" s="25"/>
      <c r="G1544" s="18" t="s">
        <v>15</v>
      </c>
      <c r="H1544" s="19" t="s">
        <v>43</v>
      </c>
      <c r="I1544" s="21">
        <v>2446554.5</v>
      </c>
      <c r="J1544" s="21">
        <v>307539</v>
      </c>
    </row>
    <row r="1545" spans="1:10" s="1" customFormat="1" ht="19.75" customHeight="1" x14ac:dyDescent="0.25">
      <c r="A1545" s="22"/>
      <c r="B1545" s="3" t="s">
        <v>620</v>
      </c>
      <c r="C1545" s="4" t="s">
        <v>587</v>
      </c>
      <c r="D1545" s="5" t="s">
        <v>588</v>
      </c>
      <c r="E1545" s="5" t="s">
        <v>567</v>
      </c>
      <c r="F1545" s="23"/>
      <c r="G1545" s="4" t="s">
        <v>15</v>
      </c>
      <c r="H1545" s="5" t="s">
        <v>43</v>
      </c>
      <c r="I1545" s="7">
        <v>219472.82</v>
      </c>
      <c r="J1545" s="7"/>
    </row>
    <row r="1546" spans="1:10" s="1" customFormat="1" ht="19.75" customHeight="1" x14ac:dyDescent="0.25">
      <c r="A1546" s="24"/>
      <c r="B1546" s="17" t="s">
        <v>620</v>
      </c>
      <c r="C1546" s="18" t="s">
        <v>320</v>
      </c>
      <c r="D1546" s="19" t="s">
        <v>321</v>
      </c>
      <c r="E1546" s="19" t="s">
        <v>567</v>
      </c>
      <c r="F1546" s="25"/>
      <c r="G1546" s="18" t="s">
        <v>15</v>
      </c>
      <c r="H1546" s="19" t="s">
        <v>43</v>
      </c>
      <c r="I1546" s="21">
        <v>679.27</v>
      </c>
      <c r="J1546" s="21">
        <v>39.950000000000003</v>
      </c>
    </row>
    <row r="1547" spans="1:10" s="1" customFormat="1" ht="19.75" customHeight="1" x14ac:dyDescent="0.25">
      <c r="A1547" s="22"/>
      <c r="B1547" s="3" t="s">
        <v>620</v>
      </c>
      <c r="C1547" s="4" t="s">
        <v>252</v>
      </c>
      <c r="D1547" s="5" t="s">
        <v>253</v>
      </c>
      <c r="E1547" s="5" t="s">
        <v>567</v>
      </c>
      <c r="F1547" s="23"/>
      <c r="G1547" s="4" t="s">
        <v>15</v>
      </c>
      <c r="H1547" s="5" t="s">
        <v>43</v>
      </c>
      <c r="I1547" s="7">
        <v>56820.83</v>
      </c>
      <c r="J1547" s="7">
        <v>2769.68</v>
      </c>
    </row>
    <row r="1548" spans="1:10" s="1" customFormat="1" ht="19.75" customHeight="1" x14ac:dyDescent="0.25">
      <c r="A1548" s="24"/>
      <c r="B1548" s="17" t="s">
        <v>620</v>
      </c>
      <c r="C1548" s="18" t="s">
        <v>55</v>
      </c>
      <c r="D1548" s="19" t="s">
        <v>56</v>
      </c>
      <c r="E1548" s="19" t="s">
        <v>567</v>
      </c>
      <c r="F1548" s="25"/>
      <c r="G1548" s="18" t="s">
        <v>15</v>
      </c>
      <c r="H1548" s="19" t="s">
        <v>43</v>
      </c>
      <c r="I1548" s="21">
        <v>9147737.5200000107</v>
      </c>
      <c r="J1548" s="21">
        <v>587967.18999999994</v>
      </c>
    </row>
    <row r="1549" spans="1:10" s="1" customFormat="1" ht="19.75" customHeight="1" x14ac:dyDescent="0.25">
      <c r="A1549" s="22"/>
      <c r="B1549" s="3" t="s">
        <v>620</v>
      </c>
      <c r="C1549" s="4" t="s">
        <v>260</v>
      </c>
      <c r="D1549" s="5" t="s">
        <v>261</v>
      </c>
      <c r="E1549" s="5" t="s">
        <v>567</v>
      </c>
      <c r="F1549" s="23"/>
      <c r="G1549" s="4" t="s">
        <v>15</v>
      </c>
      <c r="H1549" s="5" t="s">
        <v>43</v>
      </c>
      <c r="I1549" s="7">
        <v>78.41</v>
      </c>
      <c r="J1549" s="7">
        <v>11.35</v>
      </c>
    </row>
    <row r="1550" spans="1:10" s="1" customFormat="1" ht="19.75" customHeight="1" x14ac:dyDescent="0.25">
      <c r="A1550" s="24"/>
      <c r="B1550" s="17" t="s">
        <v>620</v>
      </c>
      <c r="C1550" s="18" t="s">
        <v>140</v>
      </c>
      <c r="D1550" s="19" t="s">
        <v>141</v>
      </c>
      <c r="E1550" s="19" t="s">
        <v>567</v>
      </c>
      <c r="F1550" s="25"/>
      <c r="G1550" s="18" t="s">
        <v>15</v>
      </c>
      <c r="H1550" s="19" t="s">
        <v>43</v>
      </c>
      <c r="I1550" s="21">
        <v>446.45</v>
      </c>
      <c r="J1550" s="21">
        <v>19.829999999999998</v>
      </c>
    </row>
    <row r="1551" spans="1:10" s="1" customFormat="1" ht="19.75" customHeight="1" x14ac:dyDescent="0.25">
      <c r="A1551" s="22"/>
      <c r="B1551" s="3" t="s">
        <v>620</v>
      </c>
      <c r="C1551" s="4" t="s">
        <v>631</v>
      </c>
      <c r="D1551" s="5" t="s">
        <v>632</v>
      </c>
      <c r="E1551" s="5" t="s">
        <v>567</v>
      </c>
      <c r="F1551" s="23"/>
      <c r="G1551" s="4" t="s">
        <v>15</v>
      </c>
      <c r="H1551" s="5" t="s">
        <v>43</v>
      </c>
      <c r="I1551" s="7">
        <v>16.66</v>
      </c>
      <c r="J1551" s="7">
        <v>1</v>
      </c>
    </row>
    <row r="1552" spans="1:10" s="1" customFormat="1" ht="19.75" customHeight="1" x14ac:dyDescent="0.25">
      <c r="A1552" s="24"/>
      <c r="B1552" s="17" t="s">
        <v>620</v>
      </c>
      <c r="C1552" s="18" t="s">
        <v>146</v>
      </c>
      <c r="D1552" s="19" t="s">
        <v>147</v>
      </c>
      <c r="E1552" s="19" t="s">
        <v>567</v>
      </c>
      <c r="F1552" s="25"/>
      <c r="G1552" s="18" t="s">
        <v>15</v>
      </c>
      <c r="H1552" s="19" t="s">
        <v>43</v>
      </c>
      <c r="I1552" s="21">
        <v>5020.54</v>
      </c>
      <c r="J1552" s="21">
        <v>1255.1400000000001</v>
      </c>
    </row>
    <row r="1553" spans="1:10" s="1" customFormat="1" ht="19.75" customHeight="1" x14ac:dyDescent="0.25">
      <c r="A1553" s="22"/>
      <c r="B1553" s="3" t="s">
        <v>620</v>
      </c>
      <c r="C1553" s="4" t="s">
        <v>109</v>
      </c>
      <c r="D1553" s="5" t="s">
        <v>110</v>
      </c>
      <c r="E1553" s="5" t="s">
        <v>567</v>
      </c>
      <c r="F1553" s="23"/>
      <c r="G1553" s="4" t="s">
        <v>15</v>
      </c>
      <c r="H1553" s="5" t="s">
        <v>43</v>
      </c>
      <c r="I1553" s="7">
        <v>102617.5</v>
      </c>
      <c r="J1553" s="7"/>
    </row>
    <row r="1554" spans="1:10" s="1" customFormat="1" ht="19.75" customHeight="1" x14ac:dyDescent="0.25">
      <c r="A1554" s="24"/>
      <c r="B1554" s="17" t="s">
        <v>620</v>
      </c>
      <c r="C1554" s="18" t="s">
        <v>94</v>
      </c>
      <c r="D1554" s="19" t="s">
        <v>95</v>
      </c>
      <c r="E1554" s="19" t="s">
        <v>567</v>
      </c>
      <c r="F1554" s="25"/>
      <c r="G1554" s="18" t="s">
        <v>15</v>
      </c>
      <c r="H1554" s="19" t="s">
        <v>43</v>
      </c>
      <c r="I1554" s="21">
        <v>3831.15</v>
      </c>
      <c r="J1554" s="21"/>
    </row>
    <row r="1555" spans="1:10" s="1" customFormat="1" ht="19.75" customHeight="1" x14ac:dyDescent="0.25">
      <c r="A1555" s="22"/>
      <c r="B1555" s="3" t="s">
        <v>620</v>
      </c>
      <c r="C1555" s="4" t="s">
        <v>57</v>
      </c>
      <c r="D1555" s="5" t="s">
        <v>58</v>
      </c>
      <c r="E1555" s="5" t="s">
        <v>567</v>
      </c>
      <c r="F1555" s="23"/>
      <c r="G1555" s="4" t="s">
        <v>15</v>
      </c>
      <c r="H1555" s="5" t="s">
        <v>43</v>
      </c>
      <c r="I1555" s="7">
        <v>103.5</v>
      </c>
      <c r="J1555" s="7"/>
    </row>
    <row r="1556" spans="1:10" s="1" customFormat="1" ht="19.75" customHeight="1" x14ac:dyDescent="0.25">
      <c r="A1556" s="24"/>
      <c r="B1556" s="17" t="s">
        <v>620</v>
      </c>
      <c r="C1556" s="18" t="s">
        <v>156</v>
      </c>
      <c r="D1556" s="19" t="s">
        <v>157</v>
      </c>
      <c r="E1556" s="19" t="s">
        <v>567</v>
      </c>
      <c r="F1556" s="25"/>
      <c r="G1556" s="18" t="s">
        <v>15</v>
      </c>
      <c r="H1556" s="19" t="s">
        <v>43</v>
      </c>
      <c r="I1556" s="21">
        <v>4.24</v>
      </c>
      <c r="J1556" s="21">
        <v>0.5</v>
      </c>
    </row>
    <row r="1557" spans="1:10" s="1" customFormat="1" ht="19.75" customHeight="1" x14ac:dyDescent="0.25">
      <c r="A1557" s="22"/>
      <c r="B1557" s="3" t="s">
        <v>620</v>
      </c>
      <c r="C1557" s="4" t="s">
        <v>59</v>
      </c>
      <c r="D1557" s="5" t="s">
        <v>60</v>
      </c>
      <c r="E1557" s="5" t="s">
        <v>567</v>
      </c>
      <c r="F1557" s="23"/>
      <c r="G1557" s="4" t="s">
        <v>15</v>
      </c>
      <c r="H1557" s="5" t="s">
        <v>43</v>
      </c>
      <c r="I1557" s="7">
        <v>18.62</v>
      </c>
      <c r="J1557" s="7"/>
    </row>
    <row r="1558" spans="1:10" s="1" customFormat="1" ht="19.75" customHeight="1" x14ac:dyDescent="0.25">
      <c r="A1558" s="24"/>
      <c r="B1558" s="17" t="s">
        <v>620</v>
      </c>
      <c r="C1558" s="18" t="s">
        <v>11</v>
      </c>
      <c r="D1558" s="19" t="s">
        <v>12</v>
      </c>
      <c r="E1558" s="19" t="s">
        <v>567</v>
      </c>
      <c r="F1558" s="25"/>
      <c r="G1558" s="18" t="s">
        <v>15</v>
      </c>
      <c r="H1558" s="19" t="s">
        <v>43</v>
      </c>
      <c r="I1558" s="21">
        <v>804.68999999999801</v>
      </c>
      <c r="J1558" s="21"/>
    </row>
    <row r="1559" spans="1:10" s="1" customFormat="1" ht="19.75" customHeight="1" x14ac:dyDescent="0.25">
      <c r="A1559" s="22"/>
      <c r="B1559" s="3" t="s">
        <v>620</v>
      </c>
      <c r="C1559" s="4" t="s">
        <v>61</v>
      </c>
      <c r="D1559" s="5" t="s">
        <v>62</v>
      </c>
      <c r="E1559" s="5" t="s">
        <v>567</v>
      </c>
      <c r="F1559" s="23"/>
      <c r="G1559" s="4" t="s">
        <v>15</v>
      </c>
      <c r="H1559" s="5" t="s">
        <v>43</v>
      </c>
      <c r="I1559" s="7">
        <v>1330.4</v>
      </c>
      <c r="J1559" s="7">
        <v>147.29</v>
      </c>
    </row>
    <row r="1560" spans="1:10" s="1" customFormat="1" ht="19.75" customHeight="1" x14ac:dyDescent="0.25">
      <c r="A1560" s="24"/>
      <c r="B1560" s="17" t="s">
        <v>620</v>
      </c>
      <c r="C1560" s="18" t="s">
        <v>65</v>
      </c>
      <c r="D1560" s="19" t="s">
        <v>66</v>
      </c>
      <c r="E1560" s="19" t="s">
        <v>567</v>
      </c>
      <c r="F1560" s="25"/>
      <c r="G1560" s="18" t="s">
        <v>15</v>
      </c>
      <c r="H1560" s="19" t="s">
        <v>43</v>
      </c>
      <c r="I1560" s="21">
        <v>330259.43</v>
      </c>
      <c r="J1560" s="21">
        <v>162215.07</v>
      </c>
    </row>
    <row r="1561" spans="1:10" s="1" customFormat="1" ht="19.75" customHeight="1" x14ac:dyDescent="0.25">
      <c r="A1561" s="22"/>
      <c r="B1561" s="3" t="s">
        <v>620</v>
      </c>
      <c r="C1561" s="4" t="s">
        <v>448</v>
      </c>
      <c r="D1561" s="5" t="s">
        <v>449</v>
      </c>
      <c r="E1561" s="5" t="s">
        <v>567</v>
      </c>
      <c r="F1561" s="23"/>
      <c r="G1561" s="4" t="s">
        <v>15</v>
      </c>
      <c r="H1561" s="5" t="s">
        <v>43</v>
      </c>
      <c r="I1561" s="7">
        <v>3856116.86</v>
      </c>
      <c r="J1561" s="7">
        <v>27779.25</v>
      </c>
    </row>
    <row r="1562" spans="1:10" s="1" customFormat="1" ht="19.75" customHeight="1" x14ac:dyDescent="0.25">
      <c r="A1562" s="24"/>
      <c r="B1562" s="17" t="s">
        <v>620</v>
      </c>
      <c r="C1562" s="18" t="s">
        <v>172</v>
      </c>
      <c r="D1562" s="19" t="s">
        <v>173</v>
      </c>
      <c r="E1562" s="19" t="s">
        <v>567</v>
      </c>
      <c r="F1562" s="25"/>
      <c r="G1562" s="18" t="s">
        <v>15</v>
      </c>
      <c r="H1562" s="19" t="s">
        <v>43</v>
      </c>
      <c r="I1562" s="21">
        <v>335</v>
      </c>
      <c r="J1562" s="21"/>
    </row>
    <row r="1563" spans="1:10" s="1" customFormat="1" ht="19.75" customHeight="1" x14ac:dyDescent="0.25">
      <c r="A1563" s="22"/>
      <c r="B1563" s="3" t="s">
        <v>620</v>
      </c>
      <c r="C1563" s="4" t="s">
        <v>75</v>
      </c>
      <c r="D1563" s="5" t="s">
        <v>76</v>
      </c>
      <c r="E1563" s="5" t="s">
        <v>567</v>
      </c>
      <c r="F1563" s="23"/>
      <c r="G1563" s="4" t="s">
        <v>15</v>
      </c>
      <c r="H1563" s="5" t="s">
        <v>43</v>
      </c>
      <c r="I1563" s="7">
        <v>46580.53</v>
      </c>
      <c r="J1563" s="7"/>
    </row>
    <row r="1564" spans="1:10" s="1" customFormat="1" ht="19.75" customHeight="1" x14ac:dyDescent="0.25">
      <c r="A1564" s="24"/>
      <c r="B1564" s="17" t="s">
        <v>620</v>
      </c>
      <c r="C1564" s="18" t="s">
        <v>77</v>
      </c>
      <c r="D1564" s="19" t="s">
        <v>78</v>
      </c>
      <c r="E1564" s="19" t="s">
        <v>567</v>
      </c>
      <c r="F1564" s="25"/>
      <c r="G1564" s="18" t="s">
        <v>15</v>
      </c>
      <c r="H1564" s="19" t="s">
        <v>43</v>
      </c>
      <c r="I1564" s="21">
        <v>0</v>
      </c>
      <c r="J1564" s="21"/>
    </row>
    <row r="1565" spans="1:10" s="1" customFormat="1" ht="19.75" customHeight="1" x14ac:dyDescent="0.25">
      <c r="A1565" s="22"/>
      <c r="B1565" s="3" t="s">
        <v>620</v>
      </c>
      <c r="C1565" s="4" t="s">
        <v>330</v>
      </c>
      <c r="D1565" s="5" t="s">
        <v>331</v>
      </c>
      <c r="E1565" s="5" t="s">
        <v>567</v>
      </c>
      <c r="F1565" s="23"/>
      <c r="G1565" s="4" t="s">
        <v>15</v>
      </c>
      <c r="H1565" s="5" t="s">
        <v>43</v>
      </c>
      <c r="I1565" s="7">
        <v>10359.219999999999</v>
      </c>
      <c r="J1565" s="7"/>
    </row>
    <row r="1566" spans="1:10" s="1" customFormat="1" ht="19.75" customHeight="1" x14ac:dyDescent="0.25">
      <c r="A1566" s="24"/>
      <c r="B1566" s="17" t="s">
        <v>620</v>
      </c>
      <c r="C1566" s="18" t="s">
        <v>81</v>
      </c>
      <c r="D1566" s="19" t="s">
        <v>82</v>
      </c>
      <c r="E1566" s="19" t="s">
        <v>567</v>
      </c>
      <c r="F1566" s="25"/>
      <c r="G1566" s="18" t="s">
        <v>15</v>
      </c>
      <c r="H1566" s="19" t="s">
        <v>43</v>
      </c>
      <c r="I1566" s="21">
        <v>480</v>
      </c>
      <c r="J1566" s="21"/>
    </row>
    <row r="1567" spans="1:10" s="1" customFormat="1" ht="19.75" customHeight="1" x14ac:dyDescent="0.25">
      <c r="A1567" s="22"/>
      <c r="B1567" s="3" t="s">
        <v>620</v>
      </c>
      <c r="C1567" s="4" t="s">
        <v>184</v>
      </c>
      <c r="D1567" s="5" t="s">
        <v>185</v>
      </c>
      <c r="E1567" s="5" t="s">
        <v>567</v>
      </c>
      <c r="F1567" s="23"/>
      <c r="G1567" s="4" t="s">
        <v>15</v>
      </c>
      <c r="H1567" s="5" t="s">
        <v>43</v>
      </c>
      <c r="I1567" s="7">
        <v>675.13</v>
      </c>
      <c r="J1567" s="7"/>
    </row>
    <row r="1568" spans="1:10" s="1" customFormat="1" ht="19.75" customHeight="1" x14ac:dyDescent="0.25">
      <c r="A1568" s="24"/>
      <c r="B1568" s="17" t="s">
        <v>620</v>
      </c>
      <c r="C1568" s="18" t="s">
        <v>186</v>
      </c>
      <c r="D1568" s="19" t="s">
        <v>187</v>
      </c>
      <c r="E1568" s="19" t="s">
        <v>567</v>
      </c>
      <c r="F1568" s="25"/>
      <c r="G1568" s="18" t="s">
        <v>15</v>
      </c>
      <c r="H1568" s="19" t="s">
        <v>43</v>
      </c>
      <c r="I1568" s="21">
        <v>6230</v>
      </c>
      <c r="J1568" s="21"/>
    </row>
    <row r="1569" spans="1:10" s="1" customFormat="1" ht="19.75" customHeight="1" x14ac:dyDescent="0.25">
      <c r="A1569" s="22"/>
      <c r="B1569" s="3" t="s">
        <v>620</v>
      </c>
      <c r="C1569" s="4" t="s">
        <v>274</v>
      </c>
      <c r="D1569" s="5" t="s">
        <v>275</v>
      </c>
      <c r="E1569" s="5" t="s">
        <v>567</v>
      </c>
      <c r="F1569" s="23"/>
      <c r="G1569" s="4" t="s">
        <v>15</v>
      </c>
      <c r="H1569" s="5" t="s">
        <v>43</v>
      </c>
      <c r="I1569" s="7">
        <v>76175</v>
      </c>
      <c r="J1569" s="7"/>
    </row>
    <row r="1570" spans="1:10" s="1" customFormat="1" ht="19.75" customHeight="1" x14ac:dyDescent="0.25">
      <c r="A1570" s="24"/>
      <c r="B1570" s="17" t="s">
        <v>620</v>
      </c>
      <c r="C1570" s="18" t="s">
        <v>129</v>
      </c>
      <c r="D1570" s="19" t="s">
        <v>130</v>
      </c>
      <c r="E1570" s="19" t="s">
        <v>567</v>
      </c>
      <c r="F1570" s="25"/>
      <c r="G1570" s="18" t="s">
        <v>15</v>
      </c>
      <c r="H1570" s="19" t="s">
        <v>43</v>
      </c>
      <c r="I1570" s="21">
        <v>368470.24</v>
      </c>
      <c r="J1570" s="21">
        <v>4274.2</v>
      </c>
    </row>
    <row r="1571" spans="1:10" s="1" customFormat="1" ht="19.75" customHeight="1" x14ac:dyDescent="0.25">
      <c r="A1571" s="22"/>
      <c r="B1571" s="3" t="s">
        <v>620</v>
      </c>
      <c r="C1571" s="4" t="s">
        <v>633</v>
      </c>
      <c r="D1571" s="5" t="s">
        <v>634</v>
      </c>
      <c r="E1571" s="5" t="s">
        <v>567</v>
      </c>
      <c r="F1571" s="23"/>
      <c r="G1571" s="4" t="s">
        <v>15</v>
      </c>
      <c r="H1571" s="5" t="s">
        <v>43</v>
      </c>
      <c r="I1571" s="7">
        <v>127601.9</v>
      </c>
      <c r="J1571" s="7"/>
    </row>
    <row r="1572" spans="1:10" s="1" customFormat="1" ht="19.75" customHeight="1" x14ac:dyDescent="0.25">
      <c r="A1572" s="24"/>
      <c r="B1572" s="17" t="s">
        <v>620</v>
      </c>
      <c r="C1572" s="18" t="s">
        <v>217</v>
      </c>
      <c r="D1572" s="19" t="s">
        <v>218</v>
      </c>
      <c r="E1572" s="19" t="s">
        <v>567</v>
      </c>
      <c r="F1572" s="25"/>
      <c r="G1572" s="18" t="s">
        <v>15</v>
      </c>
      <c r="H1572" s="19" t="s">
        <v>43</v>
      </c>
      <c r="I1572" s="21">
        <v>7724581.1500000199</v>
      </c>
      <c r="J1572" s="21">
        <v>1159038.47</v>
      </c>
    </row>
    <row r="1573" spans="1:10" s="1" customFormat="1" ht="19.75" customHeight="1" x14ac:dyDescent="0.25">
      <c r="A1573" s="22"/>
      <c r="B1573" s="3" t="s">
        <v>620</v>
      </c>
      <c r="C1573" s="4" t="s">
        <v>577</v>
      </c>
      <c r="D1573" s="5" t="s">
        <v>578</v>
      </c>
      <c r="E1573" s="5" t="s">
        <v>567</v>
      </c>
      <c r="F1573" s="23"/>
      <c r="G1573" s="4" t="s">
        <v>15</v>
      </c>
      <c r="H1573" s="5" t="s">
        <v>43</v>
      </c>
      <c r="I1573" s="7">
        <v>18.18</v>
      </c>
      <c r="J1573" s="7"/>
    </row>
    <row r="1574" spans="1:10" s="1" customFormat="1" ht="19.75" customHeight="1" x14ac:dyDescent="0.25">
      <c r="A1574" s="24"/>
      <c r="B1574" s="17" t="s">
        <v>620</v>
      </c>
      <c r="C1574" s="18" t="s">
        <v>276</v>
      </c>
      <c r="D1574" s="19" t="s">
        <v>277</v>
      </c>
      <c r="E1574" s="19" t="s">
        <v>567</v>
      </c>
      <c r="F1574" s="25"/>
      <c r="G1574" s="18" t="s">
        <v>15</v>
      </c>
      <c r="H1574" s="19" t="s">
        <v>43</v>
      </c>
      <c r="I1574" s="21">
        <v>180937.62</v>
      </c>
      <c r="J1574" s="21">
        <v>3745.73</v>
      </c>
    </row>
    <row r="1575" spans="1:10" s="1" customFormat="1" ht="19.75" customHeight="1" x14ac:dyDescent="0.25">
      <c r="A1575" s="22"/>
      <c r="B1575" s="3" t="s">
        <v>620</v>
      </c>
      <c r="C1575" s="4" t="s">
        <v>83</v>
      </c>
      <c r="D1575" s="5" t="s">
        <v>84</v>
      </c>
      <c r="E1575" s="5" t="s">
        <v>567</v>
      </c>
      <c r="F1575" s="23"/>
      <c r="G1575" s="4" t="s">
        <v>15</v>
      </c>
      <c r="H1575" s="5" t="s">
        <v>43</v>
      </c>
      <c r="I1575" s="7">
        <v>0</v>
      </c>
      <c r="J1575" s="7"/>
    </row>
    <row r="1576" spans="1:10" s="1" customFormat="1" ht="19.75" customHeight="1" x14ac:dyDescent="0.25">
      <c r="A1576" s="24"/>
      <c r="B1576" s="17" t="s">
        <v>620</v>
      </c>
      <c r="C1576" s="18" t="s">
        <v>282</v>
      </c>
      <c r="D1576" s="19" t="s">
        <v>283</v>
      </c>
      <c r="E1576" s="19" t="s">
        <v>567</v>
      </c>
      <c r="F1576" s="25"/>
      <c r="G1576" s="18" t="s">
        <v>15</v>
      </c>
      <c r="H1576" s="19" t="s">
        <v>43</v>
      </c>
      <c r="I1576" s="21">
        <v>760</v>
      </c>
      <c r="J1576" s="21">
        <v>20</v>
      </c>
    </row>
    <row r="1577" spans="1:10" s="1" customFormat="1" ht="19.75" customHeight="1" x14ac:dyDescent="0.25">
      <c r="A1577" s="22"/>
      <c r="B1577" s="3" t="s">
        <v>620</v>
      </c>
      <c r="C1577" s="4" t="s">
        <v>284</v>
      </c>
      <c r="D1577" s="5" t="s">
        <v>285</v>
      </c>
      <c r="E1577" s="5" t="s">
        <v>567</v>
      </c>
      <c r="F1577" s="23"/>
      <c r="G1577" s="4" t="s">
        <v>15</v>
      </c>
      <c r="H1577" s="5" t="s">
        <v>43</v>
      </c>
      <c r="I1577" s="7">
        <v>76807.47</v>
      </c>
      <c r="J1577" s="7">
        <v>3784.77</v>
      </c>
    </row>
    <row r="1578" spans="1:10" s="1" customFormat="1" ht="19.75" customHeight="1" x14ac:dyDescent="0.25">
      <c r="A1578" s="24"/>
      <c r="B1578" s="17" t="s">
        <v>620</v>
      </c>
      <c r="C1578" s="18" t="s">
        <v>624</v>
      </c>
      <c r="D1578" s="19" t="s">
        <v>625</v>
      </c>
      <c r="E1578" s="19" t="s">
        <v>567</v>
      </c>
      <c r="F1578" s="25"/>
      <c r="G1578" s="18" t="s">
        <v>15</v>
      </c>
      <c r="H1578" s="19" t="s">
        <v>43</v>
      </c>
      <c r="I1578" s="21">
        <v>1068</v>
      </c>
      <c r="J1578" s="21">
        <v>45</v>
      </c>
    </row>
    <row r="1579" spans="1:10" s="1" customFormat="1" ht="19.75" customHeight="1" x14ac:dyDescent="0.25">
      <c r="A1579" s="22"/>
      <c r="B1579" s="3" t="s">
        <v>620</v>
      </c>
      <c r="C1579" s="4" t="s">
        <v>589</v>
      </c>
      <c r="D1579" s="5" t="s">
        <v>590</v>
      </c>
      <c r="E1579" s="5" t="s">
        <v>567</v>
      </c>
      <c r="F1579" s="23"/>
      <c r="G1579" s="4" t="s">
        <v>15</v>
      </c>
      <c r="H1579" s="5" t="s">
        <v>43</v>
      </c>
      <c r="I1579" s="7">
        <v>75110</v>
      </c>
      <c r="J1579" s="7">
        <v>6245</v>
      </c>
    </row>
    <row r="1580" spans="1:10" s="1" customFormat="1" ht="19.75" customHeight="1" x14ac:dyDescent="0.25">
      <c r="A1580" s="24"/>
      <c r="B1580" s="17" t="s">
        <v>620</v>
      </c>
      <c r="C1580" s="18" t="s">
        <v>591</v>
      </c>
      <c r="D1580" s="19" t="s">
        <v>592</v>
      </c>
      <c r="E1580" s="19" t="s">
        <v>567</v>
      </c>
      <c r="F1580" s="25"/>
      <c r="G1580" s="18" t="s">
        <v>15</v>
      </c>
      <c r="H1580" s="19" t="s">
        <v>43</v>
      </c>
      <c r="I1580" s="21">
        <v>84473.05</v>
      </c>
      <c r="J1580" s="21">
        <v>10176.35</v>
      </c>
    </row>
    <row r="1581" spans="1:10" s="1" customFormat="1" ht="19.75" customHeight="1" x14ac:dyDescent="0.25">
      <c r="A1581" s="22"/>
      <c r="B1581" s="3" t="s">
        <v>620</v>
      </c>
      <c r="C1581" s="4" t="s">
        <v>104</v>
      </c>
      <c r="D1581" s="5" t="s">
        <v>105</v>
      </c>
      <c r="E1581" s="5" t="s">
        <v>567</v>
      </c>
      <c r="F1581" s="23"/>
      <c r="G1581" s="4" t="s">
        <v>15</v>
      </c>
      <c r="H1581" s="5" t="s">
        <v>43</v>
      </c>
      <c r="I1581" s="7">
        <v>9155.27</v>
      </c>
      <c r="J1581" s="7">
        <v>1214.72</v>
      </c>
    </row>
    <row r="1582" spans="1:10" s="1" customFormat="1" ht="19.75" customHeight="1" x14ac:dyDescent="0.25">
      <c r="A1582" s="24"/>
      <c r="B1582" s="17" t="s">
        <v>620</v>
      </c>
      <c r="C1582" s="18" t="s">
        <v>292</v>
      </c>
      <c r="D1582" s="19" t="s">
        <v>293</v>
      </c>
      <c r="E1582" s="19" t="s">
        <v>567</v>
      </c>
      <c r="F1582" s="25"/>
      <c r="G1582" s="18" t="s">
        <v>15</v>
      </c>
      <c r="H1582" s="19" t="s">
        <v>43</v>
      </c>
      <c r="I1582" s="21">
        <v>106.66</v>
      </c>
      <c r="J1582" s="21"/>
    </row>
    <row r="1583" spans="1:10" s="1" customFormat="1" ht="19.75" customHeight="1" x14ac:dyDescent="0.25">
      <c r="A1583" s="22"/>
      <c r="B1583" s="3" t="s">
        <v>620</v>
      </c>
      <c r="C1583" s="4" t="s">
        <v>194</v>
      </c>
      <c r="D1583" s="5" t="s">
        <v>195</v>
      </c>
      <c r="E1583" s="5" t="s">
        <v>567</v>
      </c>
      <c r="F1583" s="23"/>
      <c r="G1583" s="4" t="s">
        <v>15</v>
      </c>
      <c r="H1583" s="5" t="s">
        <v>43</v>
      </c>
      <c r="I1583" s="7">
        <v>16274.79</v>
      </c>
      <c r="J1583" s="7">
        <v>1027.4000000000001</v>
      </c>
    </row>
    <row r="1584" spans="1:10" s="1" customFormat="1" ht="19.75" customHeight="1" x14ac:dyDescent="0.25">
      <c r="A1584" s="24"/>
      <c r="B1584" s="17" t="s">
        <v>620</v>
      </c>
      <c r="C1584" s="18" t="s">
        <v>403</v>
      </c>
      <c r="D1584" s="19" t="s">
        <v>404</v>
      </c>
      <c r="E1584" s="19" t="s">
        <v>567</v>
      </c>
      <c r="F1584" s="25"/>
      <c r="G1584" s="18" t="s">
        <v>15</v>
      </c>
      <c r="H1584" s="19" t="s">
        <v>43</v>
      </c>
      <c r="I1584" s="21">
        <v>410.31</v>
      </c>
      <c r="J1584" s="21"/>
    </row>
    <row r="1585" spans="1:10" s="1" customFormat="1" ht="19.75" customHeight="1" x14ac:dyDescent="0.25">
      <c r="A1585" s="22"/>
      <c r="B1585" s="3" t="s">
        <v>620</v>
      </c>
      <c r="C1585" s="4" t="s">
        <v>294</v>
      </c>
      <c r="D1585" s="5" t="s">
        <v>295</v>
      </c>
      <c r="E1585" s="5" t="s">
        <v>567</v>
      </c>
      <c r="F1585" s="23"/>
      <c r="G1585" s="4" t="s">
        <v>15</v>
      </c>
      <c r="H1585" s="5" t="s">
        <v>43</v>
      </c>
      <c r="I1585" s="7">
        <v>552.16</v>
      </c>
      <c r="J1585" s="7">
        <v>552.16</v>
      </c>
    </row>
    <row r="1586" spans="1:10" s="1" customFormat="1" ht="19.75" customHeight="1" x14ac:dyDescent="0.25">
      <c r="A1586" s="24"/>
      <c r="B1586" s="17" t="s">
        <v>620</v>
      </c>
      <c r="C1586" s="18" t="s">
        <v>196</v>
      </c>
      <c r="D1586" s="19" t="s">
        <v>197</v>
      </c>
      <c r="E1586" s="19" t="s">
        <v>567</v>
      </c>
      <c r="F1586" s="25"/>
      <c r="G1586" s="18" t="s">
        <v>15</v>
      </c>
      <c r="H1586" s="19" t="s">
        <v>43</v>
      </c>
      <c r="I1586" s="21">
        <v>11250.7</v>
      </c>
      <c r="J1586" s="21"/>
    </row>
    <row r="1587" spans="1:10" s="1" customFormat="1" ht="19.75" customHeight="1" x14ac:dyDescent="0.25">
      <c r="A1587" s="22"/>
      <c r="B1587" s="3" t="s">
        <v>620</v>
      </c>
      <c r="C1587" s="4" t="s">
        <v>336</v>
      </c>
      <c r="D1587" s="5" t="s">
        <v>337</v>
      </c>
      <c r="E1587" s="5" t="s">
        <v>567</v>
      </c>
      <c r="F1587" s="23"/>
      <c r="G1587" s="4" t="s">
        <v>15</v>
      </c>
      <c r="H1587" s="5" t="s">
        <v>43</v>
      </c>
      <c r="I1587" s="7">
        <v>12990</v>
      </c>
      <c r="J1587" s="7">
        <v>7780</v>
      </c>
    </row>
    <row r="1588" spans="1:10" s="1" customFormat="1" ht="19.75" customHeight="1" x14ac:dyDescent="0.25">
      <c r="A1588" s="24"/>
      <c r="B1588" s="17" t="s">
        <v>620</v>
      </c>
      <c r="C1588" s="18" t="s">
        <v>296</v>
      </c>
      <c r="D1588" s="19" t="s">
        <v>297</v>
      </c>
      <c r="E1588" s="19" t="s">
        <v>567</v>
      </c>
      <c r="F1588" s="25"/>
      <c r="G1588" s="18" t="s">
        <v>15</v>
      </c>
      <c r="H1588" s="19" t="s">
        <v>43</v>
      </c>
      <c r="I1588" s="21">
        <v>6312.54</v>
      </c>
      <c r="J1588" s="21">
        <v>56</v>
      </c>
    </row>
    <row r="1589" spans="1:10" s="1" customFormat="1" ht="19.75" customHeight="1" x14ac:dyDescent="0.25">
      <c r="A1589" s="22"/>
      <c r="B1589" s="3" t="s">
        <v>620</v>
      </c>
      <c r="C1589" s="4" t="s">
        <v>338</v>
      </c>
      <c r="D1589" s="5" t="s">
        <v>339</v>
      </c>
      <c r="E1589" s="5" t="s">
        <v>567</v>
      </c>
      <c r="F1589" s="23"/>
      <c r="G1589" s="4" t="s">
        <v>15</v>
      </c>
      <c r="H1589" s="5" t="s">
        <v>43</v>
      </c>
      <c r="I1589" s="7">
        <v>7854.94</v>
      </c>
      <c r="J1589" s="7"/>
    </row>
    <row r="1590" spans="1:10" s="1" customFormat="1" ht="19.75" customHeight="1" x14ac:dyDescent="0.25">
      <c r="A1590" s="24"/>
      <c r="B1590" s="17" t="s">
        <v>620</v>
      </c>
      <c r="C1590" s="18" t="s">
        <v>87</v>
      </c>
      <c r="D1590" s="19" t="s">
        <v>88</v>
      </c>
      <c r="E1590" s="19" t="s">
        <v>567</v>
      </c>
      <c r="F1590" s="25"/>
      <c r="G1590" s="18" t="s">
        <v>15</v>
      </c>
      <c r="H1590" s="19" t="s">
        <v>43</v>
      </c>
      <c r="I1590" s="21">
        <v>1700.5</v>
      </c>
      <c r="J1590" s="21"/>
    </row>
    <row r="1591" spans="1:10" s="1" customFormat="1" ht="19.75" customHeight="1" x14ac:dyDescent="0.25">
      <c r="A1591" s="22"/>
      <c r="B1591" s="3" t="s">
        <v>620</v>
      </c>
      <c r="C1591" s="4" t="s">
        <v>340</v>
      </c>
      <c r="D1591" s="5" t="s">
        <v>341</v>
      </c>
      <c r="E1591" s="5" t="s">
        <v>567</v>
      </c>
      <c r="F1591" s="23"/>
      <c r="G1591" s="4" t="s">
        <v>15</v>
      </c>
      <c r="H1591" s="5" t="s">
        <v>43</v>
      </c>
      <c r="I1591" s="7">
        <v>25</v>
      </c>
      <c r="J1591" s="7"/>
    </row>
    <row r="1592" spans="1:10" s="1" customFormat="1" ht="19.75" customHeight="1" x14ac:dyDescent="0.25">
      <c r="A1592" s="24"/>
      <c r="B1592" s="17" t="s">
        <v>620</v>
      </c>
      <c r="C1592" s="18" t="s">
        <v>635</v>
      </c>
      <c r="D1592" s="19" t="s">
        <v>636</v>
      </c>
      <c r="E1592" s="19" t="s">
        <v>567</v>
      </c>
      <c r="F1592" s="25"/>
      <c r="G1592" s="18" t="s">
        <v>15</v>
      </c>
      <c r="H1592" s="19" t="s">
        <v>43</v>
      </c>
      <c r="I1592" s="21">
        <v>250</v>
      </c>
      <c r="J1592" s="21"/>
    </row>
    <row r="1593" spans="1:10" s="1" customFormat="1" ht="19.75" customHeight="1" x14ac:dyDescent="0.25">
      <c r="A1593" s="22"/>
      <c r="B1593" s="3" t="s">
        <v>620</v>
      </c>
      <c r="C1593" s="4" t="s">
        <v>89</v>
      </c>
      <c r="D1593" s="5" t="s">
        <v>90</v>
      </c>
      <c r="E1593" s="5" t="s">
        <v>567</v>
      </c>
      <c r="F1593" s="23"/>
      <c r="G1593" s="4" t="s">
        <v>15</v>
      </c>
      <c r="H1593" s="5" t="s">
        <v>43</v>
      </c>
      <c r="I1593" s="7">
        <v>240</v>
      </c>
      <c r="J1593" s="7"/>
    </row>
    <row r="1594" spans="1:10" s="1" customFormat="1" ht="19.75" customHeight="1" x14ac:dyDescent="0.25">
      <c r="A1594" s="24"/>
      <c r="B1594" s="17" t="s">
        <v>620</v>
      </c>
      <c r="C1594" s="18" t="s">
        <v>342</v>
      </c>
      <c r="D1594" s="19" t="s">
        <v>343</v>
      </c>
      <c r="E1594" s="19" t="s">
        <v>567</v>
      </c>
      <c r="F1594" s="25"/>
      <c r="G1594" s="18" t="s">
        <v>15</v>
      </c>
      <c r="H1594" s="19" t="s">
        <v>43</v>
      </c>
      <c r="I1594" s="21">
        <v>18360</v>
      </c>
      <c r="J1594" s="21"/>
    </row>
    <row r="1595" spans="1:10" s="1" customFormat="1" ht="19.75" customHeight="1" x14ac:dyDescent="0.25">
      <c r="A1595" s="22"/>
      <c r="B1595" s="3" t="s">
        <v>620</v>
      </c>
      <c r="C1595" s="4" t="s">
        <v>302</v>
      </c>
      <c r="D1595" s="5" t="s">
        <v>303</v>
      </c>
      <c r="E1595" s="5" t="s">
        <v>567</v>
      </c>
      <c r="F1595" s="23"/>
      <c r="G1595" s="4" t="s">
        <v>15</v>
      </c>
      <c r="H1595" s="5" t="s">
        <v>43</v>
      </c>
      <c r="I1595" s="7">
        <v>4590</v>
      </c>
      <c r="J1595" s="7"/>
    </row>
    <row r="1596" spans="1:10" s="1" customFormat="1" ht="19.75" customHeight="1" x14ac:dyDescent="0.25">
      <c r="A1596" s="8"/>
      <c r="B1596" s="8"/>
      <c r="C1596" s="9"/>
      <c r="D1596" s="9"/>
      <c r="E1596" s="10" t="s">
        <v>567</v>
      </c>
      <c r="F1596" s="10" t="s">
        <v>568</v>
      </c>
      <c r="G1596" s="11" t="s">
        <v>15</v>
      </c>
      <c r="H1596" s="10" t="s">
        <v>43</v>
      </c>
      <c r="I1596" s="12">
        <v>35674365.670000002</v>
      </c>
      <c r="J1596" s="12">
        <v>2438538.65</v>
      </c>
    </row>
    <row r="1597" spans="1:10" s="1" customFormat="1" ht="19.75" customHeight="1" x14ac:dyDescent="0.25">
      <c r="A1597" s="24"/>
      <c r="B1597" s="17" t="s">
        <v>620</v>
      </c>
      <c r="C1597" s="18" t="s">
        <v>236</v>
      </c>
      <c r="D1597" s="19" t="s">
        <v>237</v>
      </c>
      <c r="E1597" s="19" t="s">
        <v>567</v>
      </c>
      <c r="F1597" s="20" t="s">
        <v>569</v>
      </c>
      <c r="G1597" s="18" t="s">
        <v>44</v>
      </c>
      <c r="H1597" s="19" t="s">
        <v>563</v>
      </c>
      <c r="I1597" s="21">
        <v>390.35</v>
      </c>
      <c r="J1597" s="21"/>
    </row>
    <row r="1598" spans="1:10" s="1" customFormat="1" ht="19.75" customHeight="1" x14ac:dyDescent="0.25">
      <c r="A1598" s="22"/>
      <c r="B1598" s="3" t="s">
        <v>620</v>
      </c>
      <c r="C1598" s="4" t="s">
        <v>32</v>
      </c>
      <c r="D1598" s="5" t="s">
        <v>33</v>
      </c>
      <c r="E1598" s="5" t="s">
        <v>567</v>
      </c>
      <c r="F1598" s="23"/>
      <c r="G1598" s="4" t="s">
        <v>44</v>
      </c>
      <c r="H1598" s="5" t="s">
        <v>563</v>
      </c>
      <c r="I1598" s="7">
        <v>29.39</v>
      </c>
      <c r="J1598" s="7"/>
    </row>
    <row r="1599" spans="1:10" s="1" customFormat="1" ht="19.75" customHeight="1" x14ac:dyDescent="0.25">
      <c r="A1599" s="24"/>
      <c r="B1599" s="17" t="s">
        <v>620</v>
      </c>
      <c r="C1599" s="18" t="s">
        <v>34</v>
      </c>
      <c r="D1599" s="19" t="s">
        <v>35</v>
      </c>
      <c r="E1599" s="19" t="s">
        <v>567</v>
      </c>
      <c r="F1599" s="25"/>
      <c r="G1599" s="18" t="s">
        <v>44</v>
      </c>
      <c r="H1599" s="19" t="s">
        <v>563</v>
      </c>
      <c r="I1599" s="21">
        <v>329.57</v>
      </c>
      <c r="J1599" s="21"/>
    </row>
    <row r="1600" spans="1:10" s="1" customFormat="1" ht="19.75" customHeight="1" x14ac:dyDescent="0.25">
      <c r="A1600" s="22"/>
      <c r="B1600" s="3" t="s">
        <v>620</v>
      </c>
      <c r="C1600" s="4" t="s">
        <v>252</v>
      </c>
      <c r="D1600" s="5" t="s">
        <v>253</v>
      </c>
      <c r="E1600" s="5" t="s">
        <v>567</v>
      </c>
      <c r="F1600" s="23"/>
      <c r="G1600" s="4" t="s">
        <v>44</v>
      </c>
      <c r="H1600" s="5" t="s">
        <v>563</v>
      </c>
      <c r="I1600" s="7">
        <v>20.56</v>
      </c>
      <c r="J1600" s="7"/>
    </row>
    <row r="1601" spans="1:10" s="1" customFormat="1" ht="19.75" customHeight="1" x14ac:dyDescent="0.25">
      <c r="A1601" s="24"/>
      <c r="B1601" s="17" t="s">
        <v>620</v>
      </c>
      <c r="C1601" s="18" t="s">
        <v>55</v>
      </c>
      <c r="D1601" s="19" t="s">
        <v>56</v>
      </c>
      <c r="E1601" s="19" t="s">
        <v>567</v>
      </c>
      <c r="F1601" s="25"/>
      <c r="G1601" s="18" t="s">
        <v>44</v>
      </c>
      <c r="H1601" s="19" t="s">
        <v>563</v>
      </c>
      <c r="I1601" s="21">
        <v>46367.45</v>
      </c>
      <c r="J1601" s="21">
        <v>1722.78</v>
      </c>
    </row>
    <row r="1602" spans="1:10" s="1" customFormat="1" ht="19.75" customHeight="1" x14ac:dyDescent="0.25">
      <c r="A1602" s="22"/>
      <c r="B1602" s="3" t="s">
        <v>620</v>
      </c>
      <c r="C1602" s="4" t="s">
        <v>276</v>
      </c>
      <c r="D1602" s="5" t="s">
        <v>277</v>
      </c>
      <c r="E1602" s="5" t="s">
        <v>567</v>
      </c>
      <c r="F1602" s="23"/>
      <c r="G1602" s="4" t="s">
        <v>44</v>
      </c>
      <c r="H1602" s="5" t="s">
        <v>563</v>
      </c>
      <c r="I1602" s="7">
        <v>139.46</v>
      </c>
      <c r="J1602" s="7"/>
    </row>
    <row r="1603" spans="1:10" s="1" customFormat="1" ht="19.75" customHeight="1" x14ac:dyDescent="0.25">
      <c r="A1603" s="8"/>
      <c r="B1603" s="8"/>
      <c r="C1603" s="9"/>
      <c r="D1603" s="9"/>
      <c r="E1603" s="10" t="s">
        <v>567</v>
      </c>
      <c r="F1603" s="10" t="s">
        <v>569</v>
      </c>
      <c r="G1603" s="11" t="s">
        <v>44</v>
      </c>
      <c r="H1603" s="10" t="s">
        <v>563</v>
      </c>
      <c r="I1603" s="12">
        <v>47276.78</v>
      </c>
      <c r="J1603" s="12">
        <v>1722.78</v>
      </c>
    </row>
    <row r="1604" spans="1:10" s="1" customFormat="1" ht="19.75" customHeight="1" x14ac:dyDescent="0.25">
      <c r="A1604" s="24"/>
      <c r="B1604" s="17" t="s">
        <v>620</v>
      </c>
      <c r="C1604" s="18" t="s">
        <v>55</v>
      </c>
      <c r="D1604" s="19" t="s">
        <v>56</v>
      </c>
      <c r="E1604" s="19" t="s">
        <v>567</v>
      </c>
      <c r="F1604" s="20" t="s">
        <v>637</v>
      </c>
      <c r="G1604" s="18" t="s">
        <v>44</v>
      </c>
      <c r="H1604" s="19" t="s">
        <v>563</v>
      </c>
      <c r="I1604" s="21">
        <v>38153</v>
      </c>
      <c r="J1604" s="21"/>
    </row>
    <row r="1605" spans="1:10" s="1" customFormat="1" ht="19.75" customHeight="1" x14ac:dyDescent="0.25">
      <c r="A1605" s="8"/>
      <c r="B1605" s="8"/>
      <c r="C1605" s="9"/>
      <c r="D1605" s="9"/>
      <c r="E1605" s="10" t="s">
        <v>567</v>
      </c>
      <c r="F1605" s="10" t="s">
        <v>637</v>
      </c>
      <c r="G1605" s="11" t="s">
        <v>44</v>
      </c>
      <c r="H1605" s="10" t="s">
        <v>563</v>
      </c>
      <c r="I1605" s="12">
        <v>38153</v>
      </c>
      <c r="J1605" s="12"/>
    </row>
    <row r="1606" spans="1:10" s="1" customFormat="1" ht="19.75" customHeight="1" x14ac:dyDescent="0.25">
      <c r="A1606" s="22"/>
      <c r="B1606" s="3" t="s">
        <v>620</v>
      </c>
      <c r="C1606" s="4" t="s">
        <v>30</v>
      </c>
      <c r="D1606" s="5" t="s">
        <v>31</v>
      </c>
      <c r="E1606" s="5" t="s">
        <v>570</v>
      </c>
      <c r="F1606" s="6" t="s">
        <v>571</v>
      </c>
      <c r="G1606" s="4" t="s">
        <v>44</v>
      </c>
      <c r="H1606" s="5" t="s">
        <v>563</v>
      </c>
      <c r="I1606" s="7">
        <v>12205.63</v>
      </c>
      <c r="J1606" s="7">
        <v>2145.38</v>
      </c>
    </row>
    <row r="1607" spans="1:10" s="1" customFormat="1" ht="19.75" customHeight="1" x14ac:dyDescent="0.25">
      <c r="A1607" s="24"/>
      <c r="B1607" s="17" t="s">
        <v>620</v>
      </c>
      <c r="C1607" s="18" t="s">
        <v>32</v>
      </c>
      <c r="D1607" s="19" t="s">
        <v>33</v>
      </c>
      <c r="E1607" s="19" t="s">
        <v>570</v>
      </c>
      <c r="F1607" s="25"/>
      <c r="G1607" s="18" t="s">
        <v>44</v>
      </c>
      <c r="H1607" s="19" t="s">
        <v>563</v>
      </c>
      <c r="I1607" s="21">
        <v>933.74</v>
      </c>
      <c r="J1607" s="21">
        <v>164.14</v>
      </c>
    </row>
    <row r="1608" spans="1:10" s="1" customFormat="1" ht="19.75" customHeight="1" x14ac:dyDescent="0.25">
      <c r="A1608" s="22"/>
      <c r="B1608" s="3" t="s">
        <v>620</v>
      </c>
      <c r="C1608" s="4" t="s">
        <v>34</v>
      </c>
      <c r="D1608" s="5" t="s">
        <v>35</v>
      </c>
      <c r="E1608" s="5" t="s">
        <v>570</v>
      </c>
      <c r="F1608" s="23"/>
      <c r="G1608" s="4" t="s">
        <v>44</v>
      </c>
      <c r="H1608" s="5" t="s">
        <v>563</v>
      </c>
      <c r="I1608" s="7">
        <v>10248.959999999999</v>
      </c>
      <c r="J1608" s="7">
        <v>1801.47</v>
      </c>
    </row>
    <row r="1609" spans="1:10" s="1" customFormat="1" ht="19.75" customHeight="1" x14ac:dyDescent="0.25">
      <c r="A1609" s="24"/>
      <c r="B1609" s="17" t="s">
        <v>620</v>
      </c>
      <c r="C1609" s="18" t="s">
        <v>36</v>
      </c>
      <c r="D1609" s="19" t="s">
        <v>37</v>
      </c>
      <c r="E1609" s="19" t="s">
        <v>570</v>
      </c>
      <c r="F1609" s="25"/>
      <c r="G1609" s="18" t="s">
        <v>44</v>
      </c>
      <c r="H1609" s="19" t="s">
        <v>563</v>
      </c>
      <c r="I1609" s="21">
        <v>513.15</v>
      </c>
      <c r="J1609" s="21">
        <v>88.84</v>
      </c>
    </row>
    <row r="1610" spans="1:10" s="1" customFormat="1" ht="19.75" customHeight="1" x14ac:dyDescent="0.25">
      <c r="A1610" s="22"/>
      <c r="B1610" s="3" t="s">
        <v>620</v>
      </c>
      <c r="C1610" s="4" t="s">
        <v>38</v>
      </c>
      <c r="D1610" s="5" t="s">
        <v>39</v>
      </c>
      <c r="E1610" s="5" t="s">
        <v>570</v>
      </c>
      <c r="F1610" s="23"/>
      <c r="G1610" s="4" t="s">
        <v>44</v>
      </c>
      <c r="H1610" s="5" t="s">
        <v>563</v>
      </c>
      <c r="I1610" s="7">
        <v>2.96</v>
      </c>
      <c r="J1610" s="7">
        <v>0.48</v>
      </c>
    </row>
    <row r="1611" spans="1:10" s="1" customFormat="1" ht="19.75" customHeight="1" x14ac:dyDescent="0.25">
      <c r="A1611" s="24"/>
      <c r="B1611" s="17" t="s">
        <v>620</v>
      </c>
      <c r="C1611" s="18" t="s">
        <v>252</v>
      </c>
      <c r="D1611" s="19" t="s">
        <v>253</v>
      </c>
      <c r="E1611" s="19" t="s">
        <v>570</v>
      </c>
      <c r="F1611" s="25"/>
      <c r="G1611" s="18" t="s">
        <v>44</v>
      </c>
      <c r="H1611" s="19" t="s">
        <v>563</v>
      </c>
      <c r="I1611" s="21">
        <v>1063.44</v>
      </c>
      <c r="J1611" s="21">
        <v>157.11000000000001</v>
      </c>
    </row>
    <row r="1612" spans="1:10" s="1" customFormat="1" ht="19.75" customHeight="1" x14ac:dyDescent="0.25">
      <c r="A1612" s="22"/>
      <c r="B1612" s="3" t="s">
        <v>620</v>
      </c>
      <c r="C1612" s="4" t="s">
        <v>55</v>
      </c>
      <c r="D1612" s="5" t="s">
        <v>56</v>
      </c>
      <c r="E1612" s="5" t="s">
        <v>570</v>
      </c>
      <c r="F1612" s="23"/>
      <c r="G1612" s="4" t="s">
        <v>44</v>
      </c>
      <c r="H1612" s="5" t="s">
        <v>563</v>
      </c>
      <c r="I1612" s="7">
        <v>261458.01</v>
      </c>
      <c r="J1612" s="7">
        <v>198381.88</v>
      </c>
    </row>
    <row r="1613" spans="1:10" s="1" customFormat="1" ht="19.75" customHeight="1" x14ac:dyDescent="0.25">
      <c r="A1613" s="24"/>
      <c r="B1613" s="17" t="s">
        <v>620</v>
      </c>
      <c r="C1613" s="18" t="s">
        <v>129</v>
      </c>
      <c r="D1613" s="19" t="s">
        <v>130</v>
      </c>
      <c r="E1613" s="19" t="s">
        <v>570</v>
      </c>
      <c r="F1613" s="25"/>
      <c r="G1613" s="18" t="s">
        <v>44</v>
      </c>
      <c r="H1613" s="19" t="s">
        <v>563</v>
      </c>
      <c r="I1613" s="21">
        <v>41824.370000000003</v>
      </c>
      <c r="J1613" s="21">
        <v>15990.32</v>
      </c>
    </row>
    <row r="1614" spans="1:10" s="1" customFormat="1" ht="19.75" customHeight="1" x14ac:dyDescent="0.25">
      <c r="A1614" s="22"/>
      <c r="B1614" s="3" t="s">
        <v>620</v>
      </c>
      <c r="C1614" s="4" t="s">
        <v>577</v>
      </c>
      <c r="D1614" s="5" t="s">
        <v>578</v>
      </c>
      <c r="E1614" s="5" t="s">
        <v>570</v>
      </c>
      <c r="F1614" s="23"/>
      <c r="G1614" s="4" t="s">
        <v>44</v>
      </c>
      <c r="H1614" s="5" t="s">
        <v>563</v>
      </c>
      <c r="I1614" s="7">
        <v>0.3</v>
      </c>
      <c r="J1614" s="7"/>
    </row>
    <row r="1615" spans="1:10" s="1" customFormat="1" ht="19.75" customHeight="1" x14ac:dyDescent="0.25">
      <c r="A1615" s="24"/>
      <c r="B1615" s="17" t="s">
        <v>620</v>
      </c>
      <c r="C1615" s="18" t="s">
        <v>276</v>
      </c>
      <c r="D1615" s="19" t="s">
        <v>277</v>
      </c>
      <c r="E1615" s="19" t="s">
        <v>570</v>
      </c>
      <c r="F1615" s="25"/>
      <c r="G1615" s="18" t="s">
        <v>44</v>
      </c>
      <c r="H1615" s="19" t="s">
        <v>563</v>
      </c>
      <c r="I1615" s="21">
        <v>1286.18</v>
      </c>
      <c r="J1615" s="21">
        <v>212.49</v>
      </c>
    </row>
    <row r="1616" spans="1:10" s="1" customFormat="1" ht="19.75" customHeight="1" x14ac:dyDescent="0.25">
      <c r="A1616" s="22"/>
      <c r="B1616" s="3" t="s">
        <v>620</v>
      </c>
      <c r="C1616" s="4" t="s">
        <v>194</v>
      </c>
      <c r="D1616" s="5" t="s">
        <v>195</v>
      </c>
      <c r="E1616" s="5" t="s">
        <v>570</v>
      </c>
      <c r="F1616" s="23"/>
      <c r="G1616" s="4" t="s">
        <v>44</v>
      </c>
      <c r="H1616" s="5" t="s">
        <v>563</v>
      </c>
      <c r="I1616" s="7">
        <v>36</v>
      </c>
      <c r="J1616" s="7">
        <v>6</v>
      </c>
    </row>
    <row r="1617" spans="1:10" s="1" customFormat="1" ht="19.75" customHeight="1" x14ac:dyDescent="0.25">
      <c r="A1617" s="24"/>
      <c r="B1617" s="17" t="s">
        <v>620</v>
      </c>
      <c r="C1617" s="18" t="s">
        <v>338</v>
      </c>
      <c r="D1617" s="19" t="s">
        <v>339</v>
      </c>
      <c r="E1617" s="19" t="s">
        <v>570</v>
      </c>
      <c r="F1617" s="25"/>
      <c r="G1617" s="18" t="s">
        <v>44</v>
      </c>
      <c r="H1617" s="19" t="s">
        <v>563</v>
      </c>
      <c r="I1617" s="21">
        <v>238.94</v>
      </c>
      <c r="J1617" s="21">
        <v>238.94</v>
      </c>
    </row>
    <row r="1618" spans="1:10" s="1" customFormat="1" ht="19.75" customHeight="1" x14ac:dyDescent="0.25">
      <c r="A1618" s="8"/>
      <c r="B1618" s="8"/>
      <c r="C1618" s="9"/>
      <c r="D1618" s="9"/>
      <c r="E1618" s="10" t="s">
        <v>570</v>
      </c>
      <c r="F1618" s="10" t="s">
        <v>571</v>
      </c>
      <c r="G1618" s="11" t="s">
        <v>44</v>
      </c>
      <c r="H1618" s="10" t="s">
        <v>563</v>
      </c>
      <c r="I1618" s="12">
        <v>329811.68</v>
      </c>
      <c r="J1618" s="12">
        <v>219187.05</v>
      </c>
    </row>
    <row r="1619" spans="1:10" s="1" customFormat="1" ht="19.75" customHeight="1" x14ac:dyDescent="0.25">
      <c r="A1619" s="22"/>
      <c r="B1619" s="3" t="s">
        <v>620</v>
      </c>
      <c r="C1619" s="4" t="s">
        <v>129</v>
      </c>
      <c r="D1619" s="5" t="s">
        <v>130</v>
      </c>
      <c r="E1619" s="5" t="s">
        <v>570</v>
      </c>
      <c r="F1619" s="6" t="s">
        <v>1019</v>
      </c>
      <c r="G1619" s="4" t="s">
        <v>44</v>
      </c>
      <c r="H1619" s="5" t="s">
        <v>563</v>
      </c>
      <c r="I1619" s="7">
        <v>52110</v>
      </c>
      <c r="J1619" s="7">
        <v>52110</v>
      </c>
    </row>
    <row r="1620" spans="1:10" s="1" customFormat="1" ht="19.75" customHeight="1" x14ac:dyDescent="0.25">
      <c r="A1620" s="8"/>
      <c r="B1620" s="8"/>
      <c r="C1620" s="9"/>
      <c r="D1620" s="9"/>
      <c r="E1620" s="10" t="s">
        <v>570</v>
      </c>
      <c r="F1620" s="10" t="s">
        <v>1019</v>
      </c>
      <c r="G1620" s="11" t="s">
        <v>44</v>
      </c>
      <c r="H1620" s="10" t="s">
        <v>563</v>
      </c>
      <c r="I1620" s="12">
        <v>52110</v>
      </c>
      <c r="J1620" s="12">
        <v>52110</v>
      </c>
    </row>
    <row r="1621" spans="1:10" s="1" customFormat="1" ht="19.75" customHeight="1" x14ac:dyDescent="0.25">
      <c r="A1621" s="24"/>
      <c r="B1621" s="17" t="s">
        <v>620</v>
      </c>
      <c r="C1621" s="18" t="s">
        <v>53</v>
      </c>
      <c r="D1621" s="19" t="s">
        <v>54</v>
      </c>
      <c r="E1621" s="19" t="s">
        <v>638</v>
      </c>
      <c r="F1621" s="20" t="s">
        <v>639</v>
      </c>
      <c r="G1621" s="18" t="s">
        <v>15</v>
      </c>
      <c r="H1621" s="19" t="s">
        <v>563</v>
      </c>
      <c r="I1621" s="21">
        <v>459269</v>
      </c>
      <c r="J1621" s="21"/>
    </row>
    <row r="1622" spans="1:10" s="1" customFormat="1" ht="19.75" customHeight="1" x14ac:dyDescent="0.25">
      <c r="A1622" s="22"/>
      <c r="B1622" s="3" t="s">
        <v>620</v>
      </c>
      <c r="C1622" s="4" t="s">
        <v>217</v>
      </c>
      <c r="D1622" s="5" t="s">
        <v>218</v>
      </c>
      <c r="E1622" s="5" t="s">
        <v>638</v>
      </c>
      <c r="F1622" s="23"/>
      <c r="G1622" s="4" t="s">
        <v>15</v>
      </c>
      <c r="H1622" s="5" t="s">
        <v>563</v>
      </c>
      <c r="I1622" s="7">
        <v>31525</v>
      </c>
      <c r="J1622" s="7"/>
    </row>
    <row r="1623" spans="1:10" s="1" customFormat="1" ht="19.75" customHeight="1" x14ac:dyDescent="0.25">
      <c r="A1623" s="8"/>
      <c r="B1623" s="8"/>
      <c r="C1623" s="9"/>
      <c r="D1623" s="9"/>
      <c r="E1623" s="10" t="s">
        <v>638</v>
      </c>
      <c r="F1623" s="10" t="s">
        <v>639</v>
      </c>
      <c r="G1623" s="11" t="s">
        <v>15</v>
      </c>
      <c r="H1623" s="10" t="s">
        <v>563</v>
      </c>
      <c r="I1623" s="12">
        <v>490794</v>
      </c>
      <c r="J1623" s="12"/>
    </row>
    <row r="1624" spans="1:10" s="1" customFormat="1" ht="19.75" customHeight="1" x14ac:dyDescent="0.25">
      <c r="A1624" s="24"/>
      <c r="B1624" s="17" t="s">
        <v>620</v>
      </c>
      <c r="C1624" s="18" t="s">
        <v>236</v>
      </c>
      <c r="D1624" s="19" t="s">
        <v>237</v>
      </c>
      <c r="E1624" s="19" t="s">
        <v>572</v>
      </c>
      <c r="F1624" s="20" t="s">
        <v>573</v>
      </c>
      <c r="G1624" s="18" t="s">
        <v>574</v>
      </c>
      <c r="H1624" s="19" t="s">
        <v>563</v>
      </c>
      <c r="I1624" s="21">
        <v>759.52</v>
      </c>
      <c r="J1624" s="21"/>
    </row>
    <row r="1625" spans="1:10" s="1" customFormat="1" ht="19.75" customHeight="1" x14ac:dyDescent="0.25">
      <c r="A1625" s="22"/>
      <c r="B1625" s="3" t="s">
        <v>620</v>
      </c>
      <c r="C1625" s="4" t="s">
        <v>32</v>
      </c>
      <c r="D1625" s="5" t="s">
        <v>33</v>
      </c>
      <c r="E1625" s="5" t="s">
        <v>572</v>
      </c>
      <c r="F1625" s="23"/>
      <c r="G1625" s="4" t="s">
        <v>574</v>
      </c>
      <c r="H1625" s="5" t="s">
        <v>563</v>
      </c>
      <c r="I1625" s="7">
        <v>50.84</v>
      </c>
      <c r="J1625" s="7"/>
    </row>
    <row r="1626" spans="1:10" s="1" customFormat="1" ht="19.75" customHeight="1" x14ac:dyDescent="0.25">
      <c r="A1626" s="24"/>
      <c r="B1626" s="17" t="s">
        <v>620</v>
      </c>
      <c r="C1626" s="18" t="s">
        <v>34</v>
      </c>
      <c r="D1626" s="19" t="s">
        <v>35</v>
      </c>
      <c r="E1626" s="19" t="s">
        <v>572</v>
      </c>
      <c r="F1626" s="25"/>
      <c r="G1626" s="18" t="s">
        <v>574</v>
      </c>
      <c r="H1626" s="19" t="s">
        <v>563</v>
      </c>
      <c r="I1626" s="21">
        <v>637.75</v>
      </c>
      <c r="J1626" s="21"/>
    </row>
    <row r="1627" spans="1:10" s="1" customFormat="1" ht="19.75" customHeight="1" x14ac:dyDescent="0.25">
      <c r="A1627" s="22"/>
      <c r="B1627" s="3" t="s">
        <v>620</v>
      </c>
      <c r="C1627" s="4" t="s">
        <v>252</v>
      </c>
      <c r="D1627" s="5" t="s">
        <v>253</v>
      </c>
      <c r="E1627" s="5" t="s">
        <v>572</v>
      </c>
      <c r="F1627" s="23"/>
      <c r="G1627" s="4" t="s">
        <v>574</v>
      </c>
      <c r="H1627" s="5" t="s">
        <v>563</v>
      </c>
      <c r="I1627" s="7">
        <v>83.45</v>
      </c>
      <c r="J1627" s="7"/>
    </row>
    <row r="1628" spans="1:10" s="1" customFormat="1" ht="19.75" customHeight="1" x14ac:dyDescent="0.25">
      <c r="A1628" s="24"/>
      <c r="B1628" s="17" t="s">
        <v>620</v>
      </c>
      <c r="C1628" s="18" t="s">
        <v>81</v>
      </c>
      <c r="D1628" s="19" t="s">
        <v>82</v>
      </c>
      <c r="E1628" s="19" t="s">
        <v>572</v>
      </c>
      <c r="F1628" s="25"/>
      <c r="G1628" s="18" t="s">
        <v>574</v>
      </c>
      <c r="H1628" s="19" t="s">
        <v>563</v>
      </c>
      <c r="I1628" s="21">
        <v>5684.3</v>
      </c>
      <c r="J1628" s="21">
        <v>124.52</v>
      </c>
    </row>
    <row r="1629" spans="1:10" s="1" customFormat="1" ht="19.75" customHeight="1" x14ac:dyDescent="0.25">
      <c r="A1629" s="22"/>
      <c r="B1629" s="3" t="s">
        <v>620</v>
      </c>
      <c r="C1629" s="4" t="s">
        <v>274</v>
      </c>
      <c r="D1629" s="5" t="s">
        <v>275</v>
      </c>
      <c r="E1629" s="5" t="s">
        <v>572</v>
      </c>
      <c r="F1629" s="23"/>
      <c r="G1629" s="4" t="s">
        <v>574</v>
      </c>
      <c r="H1629" s="5" t="s">
        <v>563</v>
      </c>
      <c r="I1629" s="7">
        <v>852.12</v>
      </c>
      <c r="J1629" s="7"/>
    </row>
    <row r="1630" spans="1:10" s="1" customFormat="1" ht="19.75" customHeight="1" x14ac:dyDescent="0.25">
      <c r="A1630" s="24"/>
      <c r="B1630" s="17" t="s">
        <v>620</v>
      </c>
      <c r="C1630" s="18" t="s">
        <v>129</v>
      </c>
      <c r="D1630" s="19" t="s">
        <v>130</v>
      </c>
      <c r="E1630" s="19" t="s">
        <v>572</v>
      </c>
      <c r="F1630" s="25"/>
      <c r="G1630" s="18" t="s">
        <v>574</v>
      </c>
      <c r="H1630" s="19" t="s">
        <v>563</v>
      </c>
      <c r="I1630" s="21">
        <v>1406312.29</v>
      </c>
      <c r="J1630" s="21"/>
    </row>
    <row r="1631" spans="1:10" s="1" customFormat="1" ht="19.75" customHeight="1" x14ac:dyDescent="0.25">
      <c r="A1631" s="22"/>
      <c r="B1631" s="3" t="s">
        <v>620</v>
      </c>
      <c r="C1631" s="4" t="s">
        <v>577</v>
      </c>
      <c r="D1631" s="5" t="s">
        <v>578</v>
      </c>
      <c r="E1631" s="5" t="s">
        <v>572</v>
      </c>
      <c r="F1631" s="23"/>
      <c r="G1631" s="4" t="s">
        <v>574</v>
      </c>
      <c r="H1631" s="5" t="s">
        <v>563</v>
      </c>
      <c r="I1631" s="7">
        <v>0.03</v>
      </c>
      <c r="J1631" s="7"/>
    </row>
    <row r="1632" spans="1:10" s="1" customFormat="1" ht="19.75" customHeight="1" x14ac:dyDescent="0.25">
      <c r="A1632" s="24"/>
      <c r="B1632" s="17" t="s">
        <v>620</v>
      </c>
      <c r="C1632" s="18" t="s">
        <v>276</v>
      </c>
      <c r="D1632" s="19" t="s">
        <v>277</v>
      </c>
      <c r="E1632" s="19" t="s">
        <v>572</v>
      </c>
      <c r="F1632" s="25"/>
      <c r="G1632" s="18" t="s">
        <v>574</v>
      </c>
      <c r="H1632" s="19" t="s">
        <v>563</v>
      </c>
      <c r="I1632" s="21">
        <v>93.28</v>
      </c>
      <c r="J1632" s="21"/>
    </row>
    <row r="1633" spans="1:10" s="1" customFormat="1" ht="19.75" customHeight="1" x14ac:dyDescent="0.25">
      <c r="A1633" s="8"/>
      <c r="B1633" s="8"/>
      <c r="C1633" s="9"/>
      <c r="D1633" s="9"/>
      <c r="E1633" s="10" t="s">
        <v>572</v>
      </c>
      <c r="F1633" s="10" t="s">
        <v>573</v>
      </c>
      <c r="G1633" s="11" t="s">
        <v>574</v>
      </c>
      <c r="H1633" s="10" t="s">
        <v>563</v>
      </c>
      <c r="I1633" s="12">
        <v>1414473.58</v>
      </c>
      <c r="J1633" s="12">
        <v>124.52</v>
      </c>
    </row>
    <row r="1634" spans="1:10" s="1" customFormat="1" ht="19.75" customHeight="1" x14ac:dyDescent="0.25">
      <c r="A1634" s="22"/>
      <c r="B1634" s="3" t="s">
        <v>620</v>
      </c>
      <c r="C1634" s="4" t="s">
        <v>30</v>
      </c>
      <c r="D1634" s="5" t="s">
        <v>31</v>
      </c>
      <c r="E1634" s="5" t="s">
        <v>575</v>
      </c>
      <c r="F1634" s="6" t="s">
        <v>576</v>
      </c>
      <c r="G1634" s="4" t="s">
        <v>15</v>
      </c>
      <c r="H1634" s="5" t="s">
        <v>43</v>
      </c>
      <c r="I1634" s="7">
        <v>796228.30000000098</v>
      </c>
      <c r="J1634" s="7">
        <v>26289.119999999999</v>
      </c>
    </row>
    <row r="1635" spans="1:10" s="1" customFormat="1" ht="19.75" customHeight="1" x14ac:dyDescent="0.25">
      <c r="A1635" s="24"/>
      <c r="B1635" s="17" t="s">
        <v>620</v>
      </c>
      <c r="C1635" s="18" t="s">
        <v>236</v>
      </c>
      <c r="D1635" s="19" t="s">
        <v>237</v>
      </c>
      <c r="E1635" s="19" t="s">
        <v>575</v>
      </c>
      <c r="F1635" s="25"/>
      <c r="G1635" s="18" t="s">
        <v>15</v>
      </c>
      <c r="H1635" s="19" t="s">
        <v>43</v>
      </c>
      <c r="I1635" s="21">
        <v>27409.91</v>
      </c>
      <c r="J1635" s="21">
        <v>269.64999999999998</v>
      </c>
    </row>
    <row r="1636" spans="1:10" s="1" customFormat="1" ht="19.75" customHeight="1" x14ac:dyDescent="0.25">
      <c r="A1636" s="22"/>
      <c r="B1636" s="3" t="s">
        <v>620</v>
      </c>
      <c r="C1636" s="4" t="s">
        <v>32</v>
      </c>
      <c r="D1636" s="5" t="s">
        <v>33</v>
      </c>
      <c r="E1636" s="5" t="s">
        <v>575</v>
      </c>
      <c r="F1636" s="23"/>
      <c r="G1636" s="4" t="s">
        <v>15</v>
      </c>
      <c r="H1636" s="5" t="s">
        <v>43</v>
      </c>
      <c r="I1636" s="7">
        <v>59735.190000000097</v>
      </c>
      <c r="J1636" s="7">
        <v>1944.54</v>
      </c>
    </row>
    <row r="1637" spans="1:10" s="1" customFormat="1" ht="19.75" customHeight="1" x14ac:dyDescent="0.25">
      <c r="A1637" s="24"/>
      <c r="B1637" s="17" t="s">
        <v>620</v>
      </c>
      <c r="C1637" s="18" t="s">
        <v>34</v>
      </c>
      <c r="D1637" s="19" t="s">
        <v>35</v>
      </c>
      <c r="E1637" s="19" t="s">
        <v>575</v>
      </c>
      <c r="F1637" s="25"/>
      <c r="G1637" s="18" t="s">
        <v>15</v>
      </c>
      <c r="H1637" s="19" t="s">
        <v>43</v>
      </c>
      <c r="I1637" s="21">
        <v>670375.14</v>
      </c>
      <c r="J1637" s="21">
        <v>21431.4</v>
      </c>
    </row>
    <row r="1638" spans="1:10" s="1" customFormat="1" ht="19.75" customHeight="1" x14ac:dyDescent="0.25">
      <c r="A1638" s="22"/>
      <c r="B1638" s="3" t="s">
        <v>620</v>
      </c>
      <c r="C1638" s="4" t="s">
        <v>36</v>
      </c>
      <c r="D1638" s="5" t="s">
        <v>37</v>
      </c>
      <c r="E1638" s="5" t="s">
        <v>575</v>
      </c>
      <c r="F1638" s="23"/>
      <c r="G1638" s="4" t="s">
        <v>15</v>
      </c>
      <c r="H1638" s="5" t="s">
        <v>43</v>
      </c>
      <c r="I1638" s="7">
        <v>117432.08</v>
      </c>
      <c r="J1638" s="7">
        <v>4265.12</v>
      </c>
    </row>
    <row r="1639" spans="1:10" s="1" customFormat="1" ht="19.75" customHeight="1" x14ac:dyDescent="0.25">
      <c r="A1639" s="24"/>
      <c r="B1639" s="17" t="s">
        <v>620</v>
      </c>
      <c r="C1639" s="18" t="s">
        <v>38</v>
      </c>
      <c r="D1639" s="19" t="s">
        <v>39</v>
      </c>
      <c r="E1639" s="19" t="s">
        <v>575</v>
      </c>
      <c r="F1639" s="25"/>
      <c r="G1639" s="18" t="s">
        <v>15</v>
      </c>
      <c r="H1639" s="19" t="s">
        <v>43</v>
      </c>
      <c r="I1639" s="21">
        <v>180.53</v>
      </c>
      <c r="J1639" s="21">
        <v>0.03</v>
      </c>
    </row>
    <row r="1640" spans="1:10" s="1" customFormat="1" ht="19.75" customHeight="1" x14ac:dyDescent="0.25">
      <c r="A1640" s="22"/>
      <c r="B1640" s="3" t="s">
        <v>620</v>
      </c>
      <c r="C1640" s="4" t="s">
        <v>366</v>
      </c>
      <c r="D1640" s="5" t="s">
        <v>367</v>
      </c>
      <c r="E1640" s="5" t="s">
        <v>575</v>
      </c>
      <c r="F1640" s="23"/>
      <c r="G1640" s="4" t="s">
        <v>15</v>
      </c>
      <c r="H1640" s="5" t="s">
        <v>43</v>
      </c>
      <c r="I1640" s="7">
        <v>123875.03</v>
      </c>
      <c r="J1640" s="7"/>
    </row>
    <row r="1641" spans="1:10" s="1" customFormat="1" ht="19.75" customHeight="1" x14ac:dyDescent="0.25">
      <c r="A1641" s="24"/>
      <c r="B1641" s="17" t="s">
        <v>620</v>
      </c>
      <c r="C1641" s="18" t="s">
        <v>53</v>
      </c>
      <c r="D1641" s="19" t="s">
        <v>54</v>
      </c>
      <c r="E1641" s="19" t="s">
        <v>575</v>
      </c>
      <c r="F1641" s="25"/>
      <c r="G1641" s="18" t="s">
        <v>15</v>
      </c>
      <c r="H1641" s="19" t="s">
        <v>43</v>
      </c>
      <c r="I1641" s="21">
        <v>594017.93999999994</v>
      </c>
      <c r="J1641" s="21"/>
    </row>
    <row r="1642" spans="1:10" s="1" customFormat="1" ht="19.75" customHeight="1" x14ac:dyDescent="0.25">
      <c r="A1642" s="22"/>
      <c r="B1642" s="3" t="s">
        <v>620</v>
      </c>
      <c r="C1642" s="4" t="s">
        <v>587</v>
      </c>
      <c r="D1642" s="5" t="s">
        <v>588</v>
      </c>
      <c r="E1642" s="5" t="s">
        <v>575</v>
      </c>
      <c r="F1642" s="23"/>
      <c r="G1642" s="4" t="s">
        <v>15</v>
      </c>
      <c r="H1642" s="5" t="s">
        <v>43</v>
      </c>
      <c r="I1642" s="7">
        <v>-62.89</v>
      </c>
      <c r="J1642" s="7"/>
    </row>
    <row r="1643" spans="1:10" s="1" customFormat="1" ht="19.75" customHeight="1" x14ac:dyDescent="0.25">
      <c r="A1643" s="24"/>
      <c r="B1643" s="17" t="s">
        <v>620</v>
      </c>
      <c r="C1643" s="18" t="s">
        <v>252</v>
      </c>
      <c r="D1643" s="19" t="s">
        <v>253</v>
      </c>
      <c r="E1643" s="19" t="s">
        <v>575</v>
      </c>
      <c r="F1643" s="25"/>
      <c r="G1643" s="18" t="s">
        <v>15</v>
      </c>
      <c r="H1643" s="19" t="s">
        <v>43</v>
      </c>
      <c r="I1643" s="21">
        <v>48392.37</v>
      </c>
      <c r="J1643" s="21">
        <v>1944.75</v>
      </c>
    </row>
    <row r="1644" spans="1:10" s="1" customFormat="1" ht="19.75" customHeight="1" x14ac:dyDescent="0.25">
      <c r="A1644" s="22"/>
      <c r="B1644" s="3" t="s">
        <v>620</v>
      </c>
      <c r="C1644" s="4" t="s">
        <v>55</v>
      </c>
      <c r="D1644" s="5" t="s">
        <v>56</v>
      </c>
      <c r="E1644" s="5" t="s">
        <v>575</v>
      </c>
      <c r="F1644" s="23"/>
      <c r="G1644" s="4" t="s">
        <v>15</v>
      </c>
      <c r="H1644" s="5" t="s">
        <v>43</v>
      </c>
      <c r="I1644" s="7">
        <v>326461.32</v>
      </c>
      <c r="J1644" s="7">
        <v>13591.26</v>
      </c>
    </row>
    <row r="1645" spans="1:10" s="1" customFormat="1" ht="19.75" customHeight="1" x14ac:dyDescent="0.25">
      <c r="A1645" s="24"/>
      <c r="B1645" s="17" t="s">
        <v>620</v>
      </c>
      <c r="C1645" s="18" t="s">
        <v>11</v>
      </c>
      <c r="D1645" s="19" t="s">
        <v>12</v>
      </c>
      <c r="E1645" s="19" t="s">
        <v>575</v>
      </c>
      <c r="F1645" s="25"/>
      <c r="G1645" s="18" t="s">
        <v>15</v>
      </c>
      <c r="H1645" s="19" t="s">
        <v>43</v>
      </c>
      <c r="I1645" s="21">
        <v>461</v>
      </c>
      <c r="J1645" s="21"/>
    </row>
    <row r="1646" spans="1:10" s="1" customFormat="1" ht="19.75" customHeight="1" x14ac:dyDescent="0.25">
      <c r="A1646" s="22"/>
      <c r="B1646" s="3" t="s">
        <v>620</v>
      </c>
      <c r="C1646" s="4" t="s">
        <v>61</v>
      </c>
      <c r="D1646" s="5" t="s">
        <v>62</v>
      </c>
      <c r="E1646" s="5" t="s">
        <v>575</v>
      </c>
      <c r="F1646" s="23"/>
      <c r="G1646" s="4" t="s">
        <v>15</v>
      </c>
      <c r="H1646" s="5" t="s">
        <v>43</v>
      </c>
      <c r="I1646" s="7">
        <v>9938.68</v>
      </c>
      <c r="J1646" s="7"/>
    </row>
    <row r="1647" spans="1:10" s="1" customFormat="1" ht="19.75" customHeight="1" x14ac:dyDescent="0.25">
      <c r="A1647" s="24"/>
      <c r="B1647" s="17" t="s">
        <v>620</v>
      </c>
      <c r="C1647" s="18" t="s">
        <v>170</v>
      </c>
      <c r="D1647" s="19" t="s">
        <v>171</v>
      </c>
      <c r="E1647" s="19" t="s">
        <v>575</v>
      </c>
      <c r="F1647" s="25"/>
      <c r="G1647" s="18" t="s">
        <v>15</v>
      </c>
      <c r="H1647" s="19" t="s">
        <v>43</v>
      </c>
      <c r="I1647" s="21">
        <v>2170.42</v>
      </c>
      <c r="J1647" s="21"/>
    </row>
    <row r="1648" spans="1:10" s="1" customFormat="1" ht="19.75" customHeight="1" x14ac:dyDescent="0.25">
      <c r="A1648" s="22"/>
      <c r="B1648" s="3" t="s">
        <v>620</v>
      </c>
      <c r="C1648" s="4" t="s">
        <v>174</v>
      </c>
      <c r="D1648" s="5" t="s">
        <v>175</v>
      </c>
      <c r="E1648" s="5" t="s">
        <v>575</v>
      </c>
      <c r="F1648" s="23"/>
      <c r="G1648" s="4" t="s">
        <v>15</v>
      </c>
      <c r="H1648" s="5" t="s">
        <v>43</v>
      </c>
      <c r="I1648" s="7">
        <v>1414.35</v>
      </c>
      <c r="J1648" s="7"/>
    </row>
    <row r="1649" spans="1:10" s="1" customFormat="1" ht="19.75" customHeight="1" x14ac:dyDescent="0.25">
      <c r="A1649" s="24"/>
      <c r="B1649" s="17" t="s">
        <v>620</v>
      </c>
      <c r="C1649" s="18" t="s">
        <v>81</v>
      </c>
      <c r="D1649" s="19" t="s">
        <v>82</v>
      </c>
      <c r="E1649" s="19" t="s">
        <v>575</v>
      </c>
      <c r="F1649" s="25"/>
      <c r="G1649" s="18" t="s">
        <v>15</v>
      </c>
      <c r="H1649" s="19" t="s">
        <v>43</v>
      </c>
      <c r="I1649" s="21">
        <v>64937.62</v>
      </c>
      <c r="J1649" s="21">
        <v>4196.1000000000004</v>
      </c>
    </row>
    <row r="1650" spans="1:10" s="1" customFormat="1" ht="19.75" customHeight="1" x14ac:dyDescent="0.25">
      <c r="A1650" s="22"/>
      <c r="B1650" s="3" t="s">
        <v>620</v>
      </c>
      <c r="C1650" s="4" t="s">
        <v>184</v>
      </c>
      <c r="D1650" s="5" t="s">
        <v>185</v>
      </c>
      <c r="E1650" s="5" t="s">
        <v>575</v>
      </c>
      <c r="F1650" s="23"/>
      <c r="G1650" s="4" t="s">
        <v>15</v>
      </c>
      <c r="H1650" s="5" t="s">
        <v>43</v>
      </c>
      <c r="I1650" s="7">
        <v>3445.71</v>
      </c>
      <c r="J1650" s="7"/>
    </row>
    <row r="1651" spans="1:10" s="1" customFormat="1" ht="19.75" customHeight="1" x14ac:dyDescent="0.25">
      <c r="A1651" s="24"/>
      <c r="B1651" s="17" t="s">
        <v>620</v>
      </c>
      <c r="C1651" s="18" t="s">
        <v>274</v>
      </c>
      <c r="D1651" s="19" t="s">
        <v>275</v>
      </c>
      <c r="E1651" s="19" t="s">
        <v>575</v>
      </c>
      <c r="F1651" s="25"/>
      <c r="G1651" s="18" t="s">
        <v>15</v>
      </c>
      <c r="H1651" s="19" t="s">
        <v>43</v>
      </c>
      <c r="I1651" s="21">
        <v>21278.65</v>
      </c>
      <c r="J1651" s="21">
        <v>662.14</v>
      </c>
    </row>
    <row r="1652" spans="1:10" s="1" customFormat="1" ht="19.75" customHeight="1" x14ac:dyDescent="0.25">
      <c r="A1652" s="22"/>
      <c r="B1652" s="3" t="s">
        <v>620</v>
      </c>
      <c r="C1652" s="4" t="s">
        <v>129</v>
      </c>
      <c r="D1652" s="5" t="s">
        <v>130</v>
      </c>
      <c r="E1652" s="5" t="s">
        <v>575</v>
      </c>
      <c r="F1652" s="23"/>
      <c r="G1652" s="4" t="s">
        <v>15</v>
      </c>
      <c r="H1652" s="5" t="s">
        <v>43</v>
      </c>
      <c r="I1652" s="7">
        <v>1453347.77</v>
      </c>
      <c r="J1652" s="7">
        <v>10283.370000000001</v>
      </c>
    </row>
    <row r="1653" spans="1:10" s="1" customFormat="1" ht="19.75" customHeight="1" x14ac:dyDescent="0.25">
      <c r="A1653" s="24"/>
      <c r="B1653" s="17" t="s">
        <v>620</v>
      </c>
      <c r="C1653" s="18" t="s">
        <v>217</v>
      </c>
      <c r="D1653" s="19" t="s">
        <v>218</v>
      </c>
      <c r="E1653" s="19" t="s">
        <v>575</v>
      </c>
      <c r="F1653" s="25"/>
      <c r="G1653" s="18" t="s">
        <v>15</v>
      </c>
      <c r="H1653" s="19" t="s">
        <v>43</v>
      </c>
      <c r="I1653" s="21">
        <v>1235364.1100000001</v>
      </c>
      <c r="J1653" s="21"/>
    </row>
    <row r="1654" spans="1:10" s="1" customFormat="1" ht="19.75" customHeight="1" x14ac:dyDescent="0.25">
      <c r="A1654" s="22"/>
      <c r="B1654" s="3" t="s">
        <v>620</v>
      </c>
      <c r="C1654" s="4" t="s">
        <v>40</v>
      </c>
      <c r="D1654" s="5" t="s">
        <v>41</v>
      </c>
      <c r="E1654" s="5" t="s">
        <v>575</v>
      </c>
      <c r="F1654" s="23"/>
      <c r="G1654" s="4" t="s">
        <v>15</v>
      </c>
      <c r="H1654" s="5" t="s">
        <v>43</v>
      </c>
      <c r="I1654" s="7">
        <v>15.47</v>
      </c>
      <c r="J1654" s="7"/>
    </row>
    <row r="1655" spans="1:10" s="1" customFormat="1" ht="19.75" customHeight="1" x14ac:dyDescent="0.25">
      <c r="A1655" s="24"/>
      <c r="B1655" s="17" t="s">
        <v>620</v>
      </c>
      <c r="C1655" s="18" t="s">
        <v>577</v>
      </c>
      <c r="D1655" s="19" t="s">
        <v>578</v>
      </c>
      <c r="E1655" s="19" t="s">
        <v>575</v>
      </c>
      <c r="F1655" s="25"/>
      <c r="G1655" s="18" t="s">
        <v>15</v>
      </c>
      <c r="H1655" s="19" t="s">
        <v>43</v>
      </c>
      <c r="I1655" s="21">
        <v>24.34</v>
      </c>
      <c r="J1655" s="21"/>
    </row>
    <row r="1656" spans="1:10" s="1" customFormat="1" ht="19.75" customHeight="1" x14ac:dyDescent="0.25">
      <c r="A1656" s="22"/>
      <c r="B1656" s="3" t="s">
        <v>620</v>
      </c>
      <c r="C1656" s="4" t="s">
        <v>276</v>
      </c>
      <c r="D1656" s="5" t="s">
        <v>277</v>
      </c>
      <c r="E1656" s="5" t="s">
        <v>575</v>
      </c>
      <c r="F1656" s="23"/>
      <c r="G1656" s="4" t="s">
        <v>15</v>
      </c>
      <c r="H1656" s="5" t="s">
        <v>43</v>
      </c>
      <c r="I1656" s="7">
        <v>123988.92</v>
      </c>
      <c r="J1656" s="7">
        <v>2630.09</v>
      </c>
    </row>
    <row r="1657" spans="1:10" s="1" customFormat="1" ht="19.75" customHeight="1" x14ac:dyDescent="0.25">
      <c r="A1657" s="24"/>
      <c r="B1657" s="17" t="s">
        <v>620</v>
      </c>
      <c r="C1657" s="18" t="s">
        <v>1111</v>
      </c>
      <c r="D1657" s="19" t="s">
        <v>1112</v>
      </c>
      <c r="E1657" s="19" t="s">
        <v>575</v>
      </c>
      <c r="F1657" s="25"/>
      <c r="G1657" s="18" t="s">
        <v>15</v>
      </c>
      <c r="H1657" s="19" t="s">
        <v>43</v>
      </c>
      <c r="I1657" s="21">
        <v>10000</v>
      </c>
      <c r="J1657" s="21">
        <v>10000</v>
      </c>
    </row>
    <row r="1658" spans="1:10" s="1" customFormat="1" ht="19.75" customHeight="1" x14ac:dyDescent="0.25">
      <c r="A1658" s="22"/>
      <c r="B1658" s="3" t="s">
        <v>620</v>
      </c>
      <c r="C1658" s="4" t="s">
        <v>284</v>
      </c>
      <c r="D1658" s="5" t="s">
        <v>285</v>
      </c>
      <c r="E1658" s="5" t="s">
        <v>575</v>
      </c>
      <c r="F1658" s="23"/>
      <c r="G1658" s="4" t="s">
        <v>15</v>
      </c>
      <c r="H1658" s="5" t="s">
        <v>43</v>
      </c>
      <c r="I1658" s="7">
        <v>113</v>
      </c>
      <c r="J1658" s="7">
        <v>113</v>
      </c>
    </row>
    <row r="1659" spans="1:10" s="1" customFormat="1" ht="19.75" customHeight="1" x14ac:dyDescent="0.25">
      <c r="A1659" s="24"/>
      <c r="B1659" s="17" t="s">
        <v>620</v>
      </c>
      <c r="C1659" s="18" t="s">
        <v>290</v>
      </c>
      <c r="D1659" s="19" t="s">
        <v>291</v>
      </c>
      <c r="E1659" s="19" t="s">
        <v>575</v>
      </c>
      <c r="F1659" s="25"/>
      <c r="G1659" s="18" t="s">
        <v>15</v>
      </c>
      <c r="H1659" s="19" t="s">
        <v>43</v>
      </c>
      <c r="I1659" s="21">
        <v>132150.98000000001</v>
      </c>
      <c r="J1659" s="21"/>
    </row>
    <row r="1660" spans="1:10" s="1" customFormat="1" ht="19.75" customHeight="1" x14ac:dyDescent="0.25">
      <c r="A1660" s="22"/>
      <c r="B1660" s="3" t="s">
        <v>620</v>
      </c>
      <c r="C1660" s="4" t="s">
        <v>104</v>
      </c>
      <c r="D1660" s="5" t="s">
        <v>105</v>
      </c>
      <c r="E1660" s="5" t="s">
        <v>575</v>
      </c>
      <c r="F1660" s="23"/>
      <c r="G1660" s="4" t="s">
        <v>15</v>
      </c>
      <c r="H1660" s="5" t="s">
        <v>43</v>
      </c>
      <c r="I1660" s="7">
        <v>11771.75</v>
      </c>
      <c r="J1660" s="7">
        <v>978.43</v>
      </c>
    </row>
    <row r="1661" spans="1:10" s="1" customFormat="1" ht="19.75" customHeight="1" x14ac:dyDescent="0.25">
      <c r="A1661" s="24"/>
      <c r="B1661" s="17" t="s">
        <v>620</v>
      </c>
      <c r="C1661" s="18" t="s">
        <v>292</v>
      </c>
      <c r="D1661" s="19" t="s">
        <v>293</v>
      </c>
      <c r="E1661" s="19" t="s">
        <v>575</v>
      </c>
      <c r="F1661" s="25"/>
      <c r="G1661" s="18" t="s">
        <v>15</v>
      </c>
      <c r="H1661" s="19" t="s">
        <v>43</v>
      </c>
      <c r="I1661" s="21">
        <v>13602.56</v>
      </c>
      <c r="J1661" s="21"/>
    </row>
    <row r="1662" spans="1:10" s="1" customFormat="1" ht="19.75" customHeight="1" x14ac:dyDescent="0.25">
      <c r="A1662" s="22"/>
      <c r="B1662" s="3" t="s">
        <v>620</v>
      </c>
      <c r="C1662" s="4" t="s">
        <v>192</v>
      </c>
      <c r="D1662" s="5" t="s">
        <v>193</v>
      </c>
      <c r="E1662" s="5" t="s">
        <v>575</v>
      </c>
      <c r="F1662" s="23"/>
      <c r="G1662" s="4" t="s">
        <v>15</v>
      </c>
      <c r="H1662" s="5" t="s">
        <v>43</v>
      </c>
      <c r="I1662" s="7">
        <v>12558.06</v>
      </c>
      <c r="J1662" s="7"/>
    </row>
    <row r="1663" spans="1:10" s="1" customFormat="1" ht="19.75" customHeight="1" x14ac:dyDescent="0.25">
      <c r="A1663" s="24"/>
      <c r="B1663" s="17" t="s">
        <v>620</v>
      </c>
      <c r="C1663" s="18" t="s">
        <v>294</v>
      </c>
      <c r="D1663" s="19" t="s">
        <v>295</v>
      </c>
      <c r="E1663" s="19" t="s">
        <v>575</v>
      </c>
      <c r="F1663" s="25"/>
      <c r="G1663" s="18" t="s">
        <v>15</v>
      </c>
      <c r="H1663" s="19" t="s">
        <v>43</v>
      </c>
      <c r="I1663" s="21">
        <v>1230.04</v>
      </c>
      <c r="J1663" s="21">
        <v>1230.04</v>
      </c>
    </row>
    <row r="1664" spans="1:10" s="1" customFormat="1" ht="19.75" customHeight="1" x14ac:dyDescent="0.25">
      <c r="A1664" s="22"/>
      <c r="B1664" s="3" t="s">
        <v>620</v>
      </c>
      <c r="C1664" s="4" t="s">
        <v>196</v>
      </c>
      <c r="D1664" s="5" t="s">
        <v>197</v>
      </c>
      <c r="E1664" s="5" t="s">
        <v>575</v>
      </c>
      <c r="F1664" s="23"/>
      <c r="G1664" s="4" t="s">
        <v>15</v>
      </c>
      <c r="H1664" s="5" t="s">
        <v>43</v>
      </c>
      <c r="I1664" s="7">
        <v>350</v>
      </c>
      <c r="J1664" s="7"/>
    </row>
    <row r="1665" spans="1:10" s="1" customFormat="1" ht="19.75" customHeight="1" x14ac:dyDescent="0.25">
      <c r="A1665" s="24"/>
      <c r="B1665" s="17" t="s">
        <v>620</v>
      </c>
      <c r="C1665" s="18" t="s">
        <v>296</v>
      </c>
      <c r="D1665" s="19" t="s">
        <v>297</v>
      </c>
      <c r="E1665" s="19" t="s">
        <v>575</v>
      </c>
      <c r="F1665" s="25"/>
      <c r="G1665" s="18" t="s">
        <v>15</v>
      </c>
      <c r="H1665" s="19" t="s">
        <v>43</v>
      </c>
      <c r="I1665" s="21">
        <v>606.21</v>
      </c>
      <c r="J1665" s="21"/>
    </row>
    <row r="1666" spans="1:10" s="1" customFormat="1" ht="19.75" customHeight="1" x14ac:dyDescent="0.25">
      <c r="A1666" s="22"/>
      <c r="B1666" s="3" t="s">
        <v>620</v>
      </c>
      <c r="C1666" s="4" t="s">
        <v>338</v>
      </c>
      <c r="D1666" s="5" t="s">
        <v>339</v>
      </c>
      <c r="E1666" s="5" t="s">
        <v>575</v>
      </c>
      <c r="F1666" s="23"/>
      <c r="G1666" s="4" t="s">
        <v>15</v>
      </c>
      <c r="H1666" s="5" t="s">
        <v>43</v>
      </c>
      <c r="I1666" s="7">
        <v>2549.5700000000002</v>
      </c>
      <c r="J1666" s="7"/>
    </row>
    <row r="1667" spans="1:10" s="1" customFormat="1" ht="19.75" customHeight="1" x14ac:dyDescent="0.25">
      <c r="A1667" s="24"/>
      <c r="B1667" s="17" t="s">
        <v>620</v>
      </c>
      <c r="C1667" s="18" t="s">
        <v>89</v>
      </c>
      <c r="D1667" s="19" t="s">
        <v>90</v>
      </c>
      <c r="E1667" s="19" t="s">
        <v>575</v>
      </c>
      <c r="F1667" s="25"/>
      <c r="G1667" s="18" t="s">
        <v>15</v>
      </c>
      <c r="H1667" s="19" t="s">
        <v>43</v>
      </c>
      <c r="I1667" s="21">
        <v>11761.55</v>
      </c>
      <c r="J1667" s="21">
        <v>3472.55</v>
      </c>
    </row>
    <row r="1668" spans="1:10" s="1" customFormat="1" ht="19.75" customHeight="1" x14ac:dyDescent="0.25">
      <c r="A1668" s="8"/>
      <c r="B1668" s="8"/>
      <c r="C1668" s="9"/>
      <c r="D1668" s="9"/>
      <c r="E1668" s="10" t="s">
        <v>575</v>
      </c>
      <c r="F1668" s="10" t="s">
        <v>576</v>
      </c>
      <c r="G1668" s="11" t="s">
        <v>15</v>
      </c>
      <c r="H1668" s="10" t="s">
        <v>43</v>
      </c>
      <c r="I1668" s="12">
        <v>5877125.6799999997</v>
      </c>
      <c r="J1668" s="12">
        <v>103301.59</v>
      </c>
    </row>
    <row r="1669" spans="1:10" s="1" customFormat="1" ht="19.75" customHeight="1" x14ac:dyDescent="0.25">
      <c r="A1669" s="22"/>
      <c r="B1669" s="3" t="s">
        <v>620</v>
      </c>
      <c r="C1669" s="4" t="s">
        <v>30</v>
      </c>
      <c r="D1669" s="5" t="s">
        <v>31</v>
      </c>
      <c r="E1669" s="5" t="s">
        <v>13</v>
      </c>
      <c r="F1669" s="6" t="s">
        <v>13</v>
      </c>
      <c r="G1669" s="4" t="s">
        <v>15</v>
      </c>
      <c r="H1669" s="5" t="s">
        <v>16</v>
      </c>
      <c r="I1669" s="7">
        <v>2388.37</v>
      </c>
      <c r="J1669" s="7"/>
    </row>
    <row r="1670" spans="1:10" s="1" customFormat="1" ht="19.75" customHeight="1" x14ac:dyDescent="0.25">
      <c r="A1670" s="24"/>
      <c r="B1670" s="17" t="s">
        <v>620</v>
      </c>
      <c r="C1670" s="18" t="s">
        <v>236</v>
      </c>
      <c r="D1670" s="19" t="s">
        <v>237</v>
      </c>
      <c r="E1670" s="19" t="s">
        <v>13</v>
      </c>
      <c r="F1670" s="25"/>
      <c r="G1670" s="18" t="s">
        <v>15</v>
      </c>
      <c r="H1670" s="19" t="s">
        <v>16</v>
      </c>
      <c r="I1670" s="21">
        <v>248.9</v>
      </c>
      <c r="J1670" s="21"/>
    </row>
    <row r="1671" spans="1:10" s="1" customFormat="1" ht="19.75" customHeight="1" x14ac:dyDescent="0.25">
      <c r="A1671" s="22"/>
      <c r="B1671" s="3" t="s">
        <v>620</v>
      </c>
      <c r="C1671" s="4" t="s">
        <v>32</v>
      </c>
      <c r="D1671" s="5" t="s">
        <v>33</v>
      </c>
      <c r="E1671" s="5" t="s">
        <v>13</v>
      </c>
      <c r="F1671" s="23"/>
      <c r="G1671" s="4" t="s">
        <v>15</v>
      </c>
      <c r="H1671" s="5" t="s">
        <v>16</v>
      </c>
      <c r="I1671" s="7">
        <v>25462.65</v>
      </c>
      <c r="J1671" s="7"/>
    </row>
    <row r="1672" spans="1:10" s="1" customFormat="1" ht="19.75" customHeight="1" x14ac:dyDescent="0.25">
      <c r="A1672" s="24"/>
      <c r="B1672" s="17" t="s">
        <v>620</v>
      </c>
      <c r="C1672" s="18" t="s">
        <v>34</v>
      </c>
      <c r="D1672" s="19" t="s">
        <v>35</v>
      </c>
      <c r="E1672" s="19" t="s">
        <v>13</v>
      </c>
      <c r="F1672" s="25"/>
      <c r="G1672" s="18" t="s">
        <v>15</v>
      </c>
      <c r="H1672" s="19" t="s">
        <v>16</v>
      </c>
      <c r="I1672" s="21">
        <v>264728.78999999998</v>
      </c>
      <c r="J1672" s="21"/>
    </row>
    <row r="1673" spans="1:10" s="1" customFormat="1" ht="19.75" customHeight="1" x14ac:dyDescent="0.25">
      <c r="A1673" s="22"/>
      <c r="B1673" s="3" t="s">
        <v>620</v>
      </c>
      <c r="C1673" s="4" t="s">
        <v>36</v>
      </c>
      <c r="D1673" s="5" t="s">
        <v>37</v>
      </c>
      <c r="E1673" s="5" t="s">
        <v>13</v>
      </c>
      <c r="F1673" s="23"/>
      <c r="G1673" s="4" t="s">
        <v>15</v>
      </c>
      <c r="H1673" s="5" t="s">
        <v>16</v>
      </c>
      <c r="I1673" s="7">
        <v>37361.589999999997</v>
      </c>
      <c r="J1673" s="7"/>
    </row>
    <row r="1674" spans="1:10" s="1" customFormat="1" ht="19.75" customHeight="1" x14ac:dyDescent="0.25">
      <c r="A1674" s="24"/>
      <c r="B1674" s="17" t="s">
        <v>620</v>
      </c>
      <c r="C1674" s="18" t="s">
        <v>38</v>
      </c>
      <c r="D1674" s="19" t="s">
        <v>39</v>
      </c>
      <c r="E1674" s="19" t="s">
        <v>13</v>
      </c>
      <c r="F1674" s="25"/>
      <c r="G1674" s="18" t="s">
        <v>15</v>
      </c>
      <c r="H1674" s="19" t="s">
        <v>16</v>
      </c>
      <c r="I1674" s="21">
        <v>51</v>
      </c>
      <c r="J1674" s="21"/>
    </row>
    <row r="1675" spans="1:10" s="1" customFormat="1" ht="19.75" customHeight="1" x14ac:dyDescent="0.25">
      <c r="A1675" s="22"/>
      <c r="B1675" s="3" t="s">
        <v>620</v>
      </c>
      <c r="C1675" s="4" t="s">
        <v>366</v>
      </c>
      <c r="D1675" s="5" t="s">
        <v>367</v>
      </c>
      <c r="E1675" s="5" t="s">
        <v>13</v>
      </c>
      <c r="F1675" s="23"/>
      <c r="G1675" s="4" t="s">
        <v>15</v>
      </c>
      <c r="H1675" s="5" t="s">
        <v>16</v>
      </c>
      <c r="I1675" s="7">
        <v>0</v>
      </c>
      <c r="J1675" s="7"/>
    </row>
    <row r="1676" spans="1:10" s="1" customFormat="1" ht="19.75" customHeight="1" x14ac:dyDescent="0.25">
      <c r="A1676" s="24"/>
      <c r="B1676" s="17" t="s">
        <v>620</v>
      </c>
      <c r="C1676" s="18" t="s">
        <v>53</v>
      </c>
      <c r="D1676" s="19" t="s">
        <v>54</v>
      </c>
      <c r="E1676" s="19" t="s">
        <v>13</v>
      </c>
      <c r="F1676" s="25"/>
      <c r="G1676" s="18" t="s">
        <v>15</v>
      </c>
      <c r="H1676" s="19" t="s">
        <v>16</v>
      </c>
      <c r="I1676" s="21">
        <v>-1.34114088723436E-8</v>
      </c>
      <c r="J1676" s="21"/>
    </row>
    <row r="1677" spans="1:10" s="1" customFormat="1" ht="19.75" customHeight="1" x14ac:dyDescent="0.25">
      <c r="A1677" s="22"/>
      <c r="B1677" s="3" t="s">
        <v>620</v>
      </c>
      <c r="C1677" s="4" t="s">
        <v>587</v>
      </c>
      <c r="D1677" s="5" t="s">
        <v>588</v>
      </c>
      <c r="E1677" s="5" t="s">
        <v>13</v>
      </c>
      <c r="F1677" s="23"/>
      <c r="G1677" s="4" t="s">
        <v>15</v>
      </c>
      <c r="H1677" s="5" t="s">
        <v>16</v>
      </c>
      <c r="I1677" s="7">
        <v>339683.52</v>
      </c>
      <c r="J1677" s="7"/>
    </row>
    <row r="1678" spans="1:10" s="1" customFormat="1" ht="19.75" customHeight="1" x14ac:dyDescent="0.25">
      <c r="A1678" s="24"/>
      <c r="B1678" s="17" t="s">
        <v>620</v>
      </c>
      <c r="C1678" s="18" t="s">
        <v>252</v>
      </c>
      <c r="D1678" s="19" t="s">
        <v>253</v>
      </c>
      <c r="E1678" s="19" t="s">
        <v>13</v>
      </c>
      <c r="F1678" s="25"/>
      <c r="G1678" s="18" t="s">
        <v>15</v>
      </c>
      <c r="H1678" s="19" t="s">
        <v>16</v>
      </c>
      <c r="I1678" s="21">
        <v>1.13797860024079E-15</v>
      </c>
      <c r="J1678" s="21"/>
    </row>
    <row r="1679" spans="1:10" s="1" customFormat="1" ht="19.75" customHeight="1" x14ac:dyDescent="0.25">
      <c r="A1679" s="22"/>
      <c r="B1679" s="3" t="s">
        <v>620</v>
      </c>
      <c r="C1679" s="4" t="s">
        <v>55</v>
      </c>
      <c r="D1679" s="5" t="s">
        <v>56</v>
      </c>
      <c r="E1679" s="5" t="s">
        <v>13</v>
      </c>
      <c r="F1679" s="23"/>
      <c r="G1679" s="4" t="s">
        <v>15</v>
      </c>
      <c r="H1679" s="5" t="s">
        <v>16</v>
      </c>
      <c r="I1679" s="7">
        <v>-2.09547579288483E-9</v>
      </c>
      <c r="J1679" s="7"/>
    </row>
    <row r="1680" spans="1:10" s="1" customFormat="1" ht="19.75" customHeight="1" x14ac:dyDescent="0.25">
      <c r="A1680" s="24"/>
      <c r="B1680" s="17" t="s">
        <v>620</v>
      </c>
      <c r="C1680" s="18" t="s">
        <v>258</v>
      </c>
      <c r="D1680" s="19" t="s">
        <v>259</v>
      </c>
      <c r="E1680" s="19" t="s">
        <v>13</v>
      </c>
      <c r="F1680" s="25"/>
      <c r="G1680" s="18" t="s">
        <v>15</v>
      </c>
      <c r="H1680" s="19" t="s">
        <v>16</v>
      </c>
      <c r="I1680" s="21">
        <v>-1.59161572810262E-12</v>
      </c>
      <c r="J1680" s="21"/>
    </row>
    <row r="1681" spans="1:10" s="1" customFormat="1" ht="19.75" customHeight="1" x14ac:dyDescent="0.25">
      <c r="A1681" s="22"/>
      <c r="B1681" s="3" t="s">
        <v>620</v>
      </c>
      <c r="C1681" s="4" t="s">
        <v>220</v>
      </c>
      <c r="D1681" s="5" t="s">
        <v>221</v>
      </c>
      <c r="E1681" s="5" t="s">
        <v>13</v>
      </c>
      <c r="F1681" s="23"/>
      <c r="G1681" s="4" t="s">
        <v>15</v>
      </c>
      <c r="H1681" s="5" t="s">
        <v>16</v>
      </c>
      <c r="I1681" s="7">
        <v>0</v>
      </c>
      <c r="J1681" s="7"/>
    </row>
    <row r="1682" spans="1:10" s="1" customFormat="1" ht="19.75" customHeight="1" x14ac:dyDescent="0.25">
      <c r="A1682" s="24"/>
      <c r="B1682" s="17" t="s">
        <v>620</v>
      </c>
      <c r="C1682" s="18" t="s">
        <v>57</v>
      </c>
      <c r="D1682" s="19" t="s">
        <v>58</v>
      </c>
      <c r="E1682" s="19" t="s">
        <v>13</v>
      </c>
      <c r="F1682" s="25"/>
      <c r="G1682" s="18" t="s">
        <v>15</v>
      </c>
      <c r="H1682" s="19" t="s">
        <v>16</v>
      </c>
      <c r="I1682" s="21">
        <v>1.13686837721616E-13</v>
      </c>
      <c r="J1682" s="21"/>
    </row>
    <row r="1683" spans="1:10" s="1" customFormat="1" ht="19.75" customHeight="1" x14ac:dyDescent="0.25">
      <c r="A1683" s="22"/>
      <c r="B1683" s="3" t="s">
        <v>620</v>
      </c>
      <c r="C1683" s="4" t="s">
        <v>11</v>
      </c>
      <c r="D1683" s="5" t="s">
        <v>12</v>
      </c>
      <c r="E1683" s="5" t="s">
        <v>13</v>
      </c>
      <c r="F1683" s="23"/>
      <c r="G1683" s="4" t="s">
        <v>15</v>
      </c>
      <c r="H1683" s="5" t="s">
        <v>16</v>
      </c>
      <c r="I1683" s="7">
        <v>1.8189894035458601E-12</v>
      </c>
      <c r="J1683" s="7"/>
    </row>
    <row r="1684" spans="1:10" s="1" customFormat="1" ht="19.75" customHeight="1" x14ac:dyDescent="0.25">
      <c r="A1684" s="24"/>
      <c r="B1684" s="17" t="s">
        <v>620</v>
      </c>
      <c r="C1684" s="18" t="s">
        <v>61</v>
      </c>
      <c r="D1684" s="19" t="s">
        <v>62</v>
      </c>
      <c r="E1684" s="19" t="s">
        <v>13</v>
      </c>
      <c r="F1684" s="25"/>
      <c r="G1684" s="18" t="s">
        <v>15</v>
      </c>
      <c r="H1684" s="19" t="s">
        <v>16</v>
      </c>
      <c r="I1684" s="21">
        <v>1.4210854715202001E-14</v>
      </c>
      <c r="J1684" s="21"/>
    </row>
    <row r="1685" spans="1:10" s="1" customFormat="1" ht="19.75" customHeight="1" x14ac:dyDescent="0.25">
      <c r="A1685" s="22"/>
      <c r="B1685" s="3" t="s">
        <v>620</v>
      </c>
      <c r="C1685" s="4" t="s">
        <v>170</v>
      </c>
      <c r="D1685" s="5" t="s">
        <v>171</v>
      </c>
      <c r="E1685" s="5" t="s">
        <v>13</v>
      </c>
      <c r="F1685" s="23"/>
      <c r="G1685" s="4" t="s">
        <v>15</v>
      </c>
      <c r="H1685" s="5" t="s">
        <v>16</v>
      </c>
      <c r="I1685" s="7">
        <v>0</v>
      </c>
      <c r="J1685" s="7"/>
    </row>
    <row r="1686" spans="1:10" s="1" customFormat="1" ht="19.75" customHeight="1" x14ac:dyDescent="0.25">
      <c r="A1686" s="24"/>
      <c r="B1686" s="17" t="s">
        <v>620</v>
      </c>
      <c r="C1686" s="18" t="s">
        <v>172</v>
      </c>
      <c r="D1686" s="19" t="s">
        <v>173</v>
      </c>
      <c r="E1686" s="19" t="s">
        <v>13</v>
      </c>
      <c r="F1686" s="25"/>
      <c r="G1686" s="18" t="s">
        <v>15</v>
      </c>
      <c r="H1686" s="19" t="s">
        <v>16</v>
      </c>
      <c r="I1686" s="21">
        <v>0</v>
      </c>
      <c r="J1686" s="21"/>
    </row>
    <row r="1687" spans="1:10" s="1" customFormat="1" ht="19.75" customHeight="1" x14ac:dyDescent="0.25">
      <c r="A1687" s="22"/>
      <c r="B1687" s="3" t="s">
        <v>620</v>
      </c>
      <c r="C1687" s="4" t="s">
        <v>81</v>
      </c>
      <c r="D1687" s="5" t="s">
        <v>82</v>
      </c>
      <c r="E1687" s="5" t="s">
        <v>13</v>
      </c>
      <c r="F1687" s="23"/>
      <c r="G1687" s="4" t="s">
        <v>15</v>
      </c>
      <c r="H1687" s="5" t="s">
        <v>16</v>
      </c>
      <c r="I1687" s="7">
        <v>3.1974423109204502E-14</v>
      </c>
      <c r="J1687" s="7"/>
    </row>
    <row r="1688" spans="1:10" s="1" customFormat="1" ht="19.75" customHeight="1" x14ac:dyDescent="0.25">
      <c r="A1688" s="24"/>
      <c r="B1688" s="17" t="s">
        <v>620</v>
      </c>
      <c r="C1688" s="18" t="s">
        <v>184</v>
      </c>
      <c r="D1688" s="19" t="s">
        <v>185</v>
      </c>
      <c r="E1688" s="19" t="s">
        <v>13</v>
      </c>
      <c r="F1688" s="25"/>
      <c r="G1688" s="18" t="s">
        <v>15</v>
      </c>
      <c r="H1688" s="19" t="s">
        <v>16</v>
      </c>
      <c r="I1688" s="21">
        <v>4.2703618419181997E-12</v>
      </c>
      <c r="J1688" s="21"/>
    </row>
    <row r="1689" spans="1:10" s="1" customFormat="1" ht="19.75" customHeight="1" x14ac:dyDescent="0.25">
      <c r="A1689" s="22"/>
      <c r="B1689" s="3" t="s">
        <v>620</v>
      </c>
      <c r="C1689" s="4" t="s">
        <v>215</v>
      </c>
      <c r="D1689" s="5" t="s">
        <v>216</v>
      </c>
      <c r="E1689" s="5" t="s">
        <v>13</v>
      </c>
      <c r="F1689" s="23"/>
      <c r="G1689" s="4" t="s">
        <v>15</v>
      </c>
      <c r="H1689" s="5" t="s">
        <v>16</v>
      </c>
      <c r="I1689" s="7">
        <v>8464900</v>
      </c>
      <c r="J1689" s="7"/>
    </row>
    <row r="1690" spans="1:10" s="1" customFormat="1" ht="19.75" customHeight="1" x14ac:dyDescent="0.25">
      <c r="A1690" s="24"/>
      <c r="B1690" s="17" t="s">
        <v>620</v>
      </c>
      <c r="C1690" s="18" t="s">
        <v>217</v>
      </c>
      <c r="D1690" s="19" t="s">
        <v>218</v>
      </c>
      <c r="E1690" s="19" t="s">
        <v>13</v>
      </c>
      <c r="F1690" s="25"/>
      <c r="G1690" s="18" t="s">
        <v>15</v>
      </c>
      <c r="H1690" s="19" t="s">
        <v>16</v>
      </c>
      <c r="I1690" s="21">
        <v>7.9307937994599293E-9</v>
      </c>
      <c r="J1690" s="21"/>
    </row>
    <row r="1691" spans="1:10" s="1" customFormat="1" ht="19.75" customHeight="1" x14ac:dyDescent="0.25">
      <c r="A1691" s="22"/>
      <c r="B1691" s="3" t="s">
        <v>620</v>
      </c>
      <c r="C1691" s="4" t="s">
        <v>276</v>
      </c>
      <c r="D1691" s="5" t="s">
        <v>277</v>
      </c>
      <c r="E1691" s="5" t="s">
        <v>13</v>
      </c>
      <c r="F1691" s="23"/>
      <c r="G1691" s="4" t="s">
        <v>15</v>
      </c>
      <c r="H1691" s="5" t="s">
        <v>16</v>
      </c>
      <c r="I1691" s="7">
        <v>-3.5527136788005001E-15</v>
      </c>
      <c r="J1691" s="7"/>
    </row>
    <row r="1692" spans="1:10" s="1" customFormat="1" ht="19.75" customHeight="1" x14ac:dyDescent="0.25">
      <c r="A1692" s="24"/>
      <c r="B1692" s="17" t="s">
        <v>620</v>
      </c>
      <c r="C1692" s="18" t="s">
        <v>284</v>
      </c>
      <c r="D1692" s="19" t="s">
        <v>285</v>
      </c>
      <c r="E1692" s="19" t="s">
        <v>13</v>
      </c>
      <c r="F1692" s="25"/>
      <c r="G1692" s="18" t="s">
        <v>15</v>
      </c>
      <c r="H1692" s="19" t="s">
        <v>16</v>
      </c>
      <c r="I1692" s="21">
        <v>0</v>
      </c>
      <c r="J1692" s="21"/>
    </row>
    <row r="1693" spans="1:10" s="1" customFormat="1" ht="19.75" customHeight="1" x14ac:dyDescent="0.25">
      <c r="A1693" s="22"/>
      <c r="B1693" s="3" t="s">
        <v>620</v>
      </c>
      <c r="C1693" s="4" t="s">
        <v>624</v>
      </c>
      <c r="D1693" s="5" t="s">
        <v>625</v>
      </c>
      <c r="E1693" s="5" t="s">
        <v>13</v>
      </c>
      <c r="F1693" s="23"/>
      <c r="G1693" s="4" t="s">
        <v>15</v>
      </c>
      <c r="H1693" s="5" t="s">
        <v>16</v>
      </c>
      <c r="I1693" s="7">
        <v>0</v>
      </c>
      <c r="J1693" s="7"/>
    </row>
    <row r="1694" spans="1:10" s="1" customFormat="1" ht="19.75" customHeight="1" x14ac:dyDescent="0.25">
      <c r="A1694" s="24"/>
      <c r="B1694" s="17" t="s">
        <v>620</v>
      </c>
      <c r="C1694" s="18" t="s">
        <v>591</v>
      </c>
      <c r="D1694" s="19" t="s">
        <v>592</v>
      </c>
      <c r="E1694" s="19" t="s">
        <v>13</v>
      </c>
      <c r="F1694" s="25"/>
      <c r="G1694" s="18" t="s">
        <v>15</v>
      </c>
      <c r="H1694" s="19" t="s">
        <v>16</v>
      </c>
      <c r="I1694" s="21">
        <v>0</v>
      </c>
      <c r="J1694" s="21"/>
    </row>
    <row r="1695" spans="1:10" s="1" customFormat="1" ht="19.75" customHeight="1" x14ac:dyDescent="0.25">
      <c r="A1695" s="22"/>
      <c r="B1695" s="3" t="s">
        <v>620</v>
      </c>
      <c r="C1695" s="4" t="s">
        <v>104</v>
      </c>
      <c r="D1695" s="5" t="s">
        <v>105</v>
      </c>
      <c r="E1695" s="5" t="s">
        <v>13</v>
      </c>
      <c r="F1695" s="23"/>
      <c r="G1695" s="4" t="s">
        <v>15</v>
      </c>
      <c r="H1695" s="5" t="s">
        <v>16</v>
      </c>
      <c r="I1695" s="7">
        <v>0</v>
      </c>
      <c r="J1695" s="7"/>
    </row>
    <row r="1696" spans="1:10" s="1" customFormat="1" ht="19.75" customHeight="1" x14ac:dyDescent="0.25">
      <c r="A1696" s="24"/>
      <c r="B1696" s="17" t="s">
        <v>620</v>
      </c>
      <c r="C1696" s="18" t="s">
        <v>192</v>
      </c>
      <c r="D1696" s="19" t="s">
        <v>193</v>
      </c>
      <c r="E1696" s="19" t="s">
        <v>13</v>
      </c>
      <c r="F1696" s="25"/>
      <c r="G1696" s="18" t="s">
        <v>15</v>
      </c>
      <c r="H1696" s="19" t="s">
        <v>16</v>
      </c>
      <c r="I1696" s="21">
        <v>0</v>
      </c>
      <c r="J1696" s="21"/>
    </row>
    <row r="1697" spans="1:10" s="1" customFormat="1" ht="19.75" customHeight="1" x14ac:dyDescent="0.25">
      <c r="A1697" s="22"/>
      <c r="B1697" s="3" t="s">
        <v>620</v>
      </c>
      <c r="C1697" s="4" t="s">
        <v>403</v>
      </c>
      <c r="D1697" s="5" t="s">
        <v>404</v>
      </c>
      <c r="E1697" s="5" t="s">
        <v>13</v>
      </c>
      <c r="F1697" s="23"/>
      <c r="G1697" s="4" t="s">
        <v>15</v>
      </c>
      <c r="H1697" s="5" t="s">
        <v>16</v>
      </c>
      <c r="I1697" s="7">
        <v>0</v>
      </c>
      <c r="J1697" s="7"/>
    </row>
    <row r="1698" spans="1:10" s="1" customFormat="1" ht="19.75" customHeight="1" x14ac:dyDescent="0.25">
      <c r="A1698" s="24"/>
      <c r="B1698" s="17" t="s">
        <v>620</v>
      </c>
      <c r="C1698" s="18" t="s">
        <v>296</v>
      </c>
      <c r="D1698" s="19" t="s">
        <v>297</v>
      </c>
      <c r="E1698" s="19" t="s">
        <v>13</v>
      </c>
      <c r="F1698" s="25"/>
      <c r="G1698" s="18" t="s">
        <v>15</v>
      </c>
      <c r="H1698" s="19" t="s">
        <v>16</v>
      </c>
      <c r="I1698" s="21">
        <v>0</v>
      </c>
      <c r="J1698" s="21"/>
    </row>
    <row r="1699" spans="1:10" s="1" customFormat="1" ht="19.75" customHeight="1" x14ac:dyDescent="0.25">
      <c r="A1699" s="22"/>
      <c r="B1699" s="3" t="s">
        <v>620</v>
      </c>
      <c r="C1699" s="4" t="s">
        <v>338</v>
      </c>
      <c r="D1699" s="5" t="s">
        <v>339</v>
      </c>
      <c r="E1699" s="5" t="s">
        <v>13</v>
      </c>
      <c r="F1699" s="23"/>
      <c r="G1699" s="4" t="s">
        <v>15</v>
      </c>
      <c r="H1699" s="5" t="s">
        <v>16</v>
      </c>
      <c r="I1699" s="7">
        <v>0</v>
      </c>
      <c r="J1699" s="7"/>
    </row>
    <row r="1700" spans="1:10" s="1" customFormat="1" ht="19.75" customHeight="1" x14ac:dyDescent="0.25">
      <c r="A1700" s="24"/>
      <c r="B1700" s="17" t="s">
        <v>620</v>
      </c>
      <c r="C1700" s="18" t="s">
        <v>87</v>
      </c>
      <c r="D1700" s="19" t="s">
        <v>88</v>
      </c>
      <c r="E1700" s="19" t="s">
        <v>13</v>
      </c>
      <c r="F1700" s="25"/>
      <c r="G1700" s="18" t="s">
        <v>15</v>
      </c>
      <c r="H1700" s="19" t="s">
        <v>16</v>
      </c>
      <c r="I1700" s="21">
        <v>0</v>
      </c>
      <c r="J1700" s="21"/>
    </row>
    <row r="1701" spans="1:10" s="1" customFormat="1" ht="19.75" customHeight="1" x14ac:dyDescent="0.25">
      <c r="A1701" s="22"/>
      <c r="B1701" s="3" t="s">
        <v>620</v>
      </c>
      <c r="C1701" s="4" t="s">
        <v>640</v>
      </c>
      <c r="D1701" s="5" t="s">
        <v>641</v>
      </c>
      <c r="E1701" s="5" t="s">
        <v>13</v>
      </c>
      <c r="F1701" s="23"/>
      <c r="G1701" s="4" t="s">
        <v>15</v>
      </c>
      <c r="H1701" s="5" t="s">
        <v>16</v>
      </c>
      <c r="I1701" s="7">
        <v>-1.09139364212751E-11</v>
      </c>
      <c r="J1701" s="7"/>
    </row>
    <row r="1702" spans="1:10" s="1" customFormat="1" ht="19.75" customHeight="1" x14ac:dyDescent="0.25">
      <c r="A1702" s="8"/>
      <c r="B1702" s="8"/>
      <c r="C1702" s="9"/>
      <c r="D1702" s="9"/>
      <c r="E1702" s="10" t="s">
        <v>13</v>
      </c>
      <c r="F1702" s="10" t="s">
        <v>13</v>
      </c>
      <c r="G1702" s="11" t="s">
        <v>15</v>
      </c>
      <c r="H1702" s="10" t="s">
        <v>16</v>
      </c>
      <c r="I1702" s="12">
        <v>9134824.8199999891</v>
      </c>
      <c r="J1702" s="12"/>
    </row>
    <row r="1703" spans="1:10" s="1" customFormat="1" ht="19.75" customHeight="1" x14ac:dyDescent="0.25">
      <c r="A1703" s="24"/>
      <c r="B1703" s="17" t="s">
        <v>620</v>
      </c>
      <c r="C1703" s="18" t="s">
        <v>217</v>
      </c>
      <c r="D1703" s="19" t="s">
        <v>218</v>
      </c>
      <c r="E1703" s="19" t="s">
        <v>13</v>
      </c>
      <c r="F1703" s="20" t="s">
        <v>642</v>
      </c>
      <c r="G1703" s="18" t="s">
        <v>15</v>
      </c>
      <c r="H1703" s="19" t="s">
        <v>16</v>
      </c>
      <c r="I1703" s="21">
        <v>46199999.969999999</v>
      </c>
      <c r="J1703" s="21">
        <v>2905499.29</v>
      </c>
    </row>
    <row r="1704" spans="1:10" s="1" customFormat="1" ht="19.75" customHeight="1" x14ac:dyDescent="0.25">
      <c r="A1704" s="8"/>
      <c r="B1704" s="8"/>
      <c r="C1704" s="9"/>
      <c r="D1704" s="9"/>
      <c r="E1704" s="10" t="s">
        <v>13</v>
      </c>
      <c r="F1704" s="10" t="s">
        <v>642</v>
      </c>
      <c r="G1704" s="11" t="s">
        <v>15</v>
      </c>
      <c r="H1704" s="10" t="s">
        <v>16</v>
      </c>
      <c r="I1704" s="12">
        <v>46199999.969999999</v>
      </c>
      <c r="J1704" s="12">
        <v>2905499.29</v>
      </c>
    </row>
    <row r="1705" spans="1:10" s="1" customFormat="1" ht="19.75" customHeight="1" x14ac:dyDescent="0.25">
      <c r="A1705" s="22"/>
      <c r="B1705" s="3" t="s">
        <v>620</v>
      </c>
      <c r="C1705" s="4" t="s">
        <v>30</v>
      </c>
      <c r="D1705" s="5" t="s">
        <v>31</v>
      </c>
      <c r="E1705" s="5" t="s">
        <v>13</v>
      </c>
      <c r="F1705" s="6" t="s">
        <v>593</v>
      </c>
      <c r="G1705" s="4" t="s">
        <v>15</v>
      </c>
      <c r="H1705" s="5" t="s">
        <v>16</v>
      </c>
      <c r="I1705" s="7">
        <v>1206.07</v>
      </c>
      <c r="J1705" s="7"/>
    </row>
    <row r="1706" spans="1:10" s="1" customFormat="1" ht="19.75" customHeight="1" x14ac:dyDescent="0.25">
      <c r="A1706" s="24"/>
      <c r="B1706" s="17" t="s">
        <v>620</v>
      </c>
      <c r="C1706" s="18" t="s">
        <v>32</v>
      </c>
      <c r="D1706" s="19" t="s">
        <v>33</v>
      </c>
      <c r="E1706" s="19" t="s">
        <v>13</v>
      </c>
      <c r="F1706" s="25"/>
      <c r="G1706" s="18" t="s">
        <v>15</v>
      </c>
      <c r="H1706" s="19" t="s">
        <v>16</v>
      </c>
      <c r="I1706" s="21">
        <v>45.66</v>
      </c>
      <c r="J1706" s="21"/>
    </row>
    <row r="1707" spans="1:10" s="1" customFormat="1" ht="19.75" customHeight="1" x14ac:dyDescent="0.25">
      <c r="A1707" s="22"/>
      <c r="B1707" s="3" t="s">
        <v>620</v>
      </c>
      <c r="C1707" s="4" t="s">
        <v>34</v>
      </c>
      <c r="D1707" s="5" t="s">
        <v>35</v>
      </c>
      <c r="E1707" s="5" t="s">
        <v>13</v>
      </c>
      <c r="F1707" s="23"/>
      <c r="G1707" s="4" t="s">
        <v>15</v>
      </c>
      <c r="H1707" s="5" t="s">
        <v>16</v>
      </c>
      <c r="I1707" s="7">
        <v>527.99</v>
      </c>
      <c r="J1707" s="7"/>
    </row>
    <row r="1708" spans="1:10" s="1" customFormat="1" ht="19.75" customHeight="1" x14ac:dyDescent="0.25">
      <c r="A1708" s="24"/>
      <c r="B1708" s="17" t="s">
        <v>620</v>
      </c>
      <c r="C1708" s="18" t="s">
        <v>36</v>
      </c>
      <c r="D1708" s="19" t="s">
        <v>37</v>
      </c>
      <c r="E1708" s="19" t="s">
        <v>13</v>
      </c>
      <c r="F1708" s="25"/>
      <c r="G1708" s="18" t="s">
        <v>15</v>
      </c>
      <c r="H1708" s="19" t="s">
        <v>16</v>
      </c>
      <c r="I1708" s="21">
        <v>139.29</v>
      </c>
      <c r="J1708" s="21"/>
    </row>
    <row r="1709" spans="1:10" s="1" customFormat="1" ht="19.75" customHeight="1" x14ac:dyDescent="0.25">
      <c r="A1709" s="22"/>
      <c r="B1709" s="3" t="s">
        <v>620</v>
      </c>
      <c r="C1709" s="4" t="s">
        <v>38</v>
      </c>
      <c r="D1709" s="5" t="s">
        <v>39</v>
      </c>
      <c r="E1709" s="5" t="s">
        <v>13</v>
      </c>
      <c r="F1709" s="23"/>
      <c r="G1709" s="4" t="s">
        <v>15</v>
      </c>
      <c r="H1709" s="5" t="s">
        <v>16</v>
      </c>
      <c r="I1709" s="7">
        <v>0.15</v>
      </c>
      <c r="J1709" s="7"/>
    </row>
    <row r="1710" spans="1:10" s="1" customFormat="1" ht="19.75" customHeight="1" x14ac:dyDescent="0.25">
      <c r="A1710" s="24"/>
      <c r="B1710" s="17" t="s">
        <v>620</v>
      </c>
      <c r="C1710" s="18" t="s">
        <v>393</v>
      </c>
      <c r="D1710" s="19" t="s">
        <v>394</v>
      </c>
      <c r="E1710" s="19" t="s">
        <v>13</v>
      </c>
      <c r="F1710" s="25"/>
      <c r="G1710" s="18" t="s">
        <v>15</v>
      </c>
      <c r="H1710" s="19" t="s">
        <v>16</v>
      </c>
      <c r="I1710" s="21">
        <v>2144586.5</v>
      </c>
      <c r="J1710" s="21"/>
    </row>
    <row r="1711" spans="1:10" s="1" customFormat="1" ht="19.75" customHeight="1" x14ac:dyDescent="0.25">
      <c r="A1711" s="22"/>
      <c r="B1711" s="3" t="s">
        <v>620</v>
      </c>
      <c r="C1711" s="4" t="s">
        <v>53</v>
      </c>
      <c r="D1711" s="5" t="s">
        <v>54</v>
      </c>
      <c r="E1711" s="5" t="s">
        <v>13</v>
      </c>
      <c r="F1711" s="23"/>
      <c r="G1711" s="4" t="s">
        <v>15</v>
      </c>
      <c r="H1711" s="5" t="s">
        <v>16</v>
      </c>
      <c r="I1711" s="7">
        <v>5139229.08</v>
      </c>
      <c r="J1711" s="7"/>
    </row>
    <row r="1712" spans="1:10" s="1" customFormat="1" ht="19.75" customHeight="1" x14ac:dyDescent="0.25">
      <c r="A1712" s="24"/>
      <c r="B1712" s="17" t="s">
        <v>620</v>
      </c>
      <c r="C1712" s="18" t="s">
        <v>587</v>
      </c>
      <c r="D1712" s="19" t="s">
        <v>588</v>
      </c>
      <c r="E1712" s="19" t="s">
        <v>13</v>
      </c>
      <c r="F1712" s="25"/>
      <c r="G1712" s="18" t="s">
        <v>15</v>
      </c>
      <c r="H1712" s="19" t="s">
        <v>16</v>
      </c>
      <c r="I1712" s="21">
        <v>-580.54999999999995</v>
      </c>
      <c r="J1712" s="21"/>
    </row>
    <row r="1713" spans="1:10" s="1" customFormat="1" ht="19.75" customHeight="1" x14ac:dyDescent="0.25">
      <c r="A1713" s="22"/>
      <c r="B1713" s="3" t="s">
        <v>620</v>
      </c>
      <c r="C1713" s="4" t="s">
        <v>252</v>
      </c>
      <c r="D1713" s="5" t="s">
        <v>253</v>
      </c>
      <c r="E1713" s="5" t="s">
        <v>13</v>
      </c>
      <c r="F1713" s="23"/>
      <c r="G1713" s="4" t="s">
        <v>15</v>
      </c>
      <c r="H1713" s="5" t="s">
        <v>16</v>
      </c>
      <c r="I1713" s="7">
        <v>17.559999999999999</v>
      </c>
      <c r="J1713" s="7"/>
    </row>
    <row r="1714" spans="1:10" s="1" customFormat="1" ht="19.75" customHeight="1" x14ac:dyDescent="0.25">
      <c r="A1714" s="24"/>
      <c r="B1714" s="17" t="s">
        <v>620</v>
      </c>
      <c r="C1714" s="18" t="s">
        <v>55</v>
      </c>
      <c r="D1714" s="19" t="s">
        <v>56</v>
      </c>
      <c r="E1714" s="19" t="s">
        <v>13</v>
      </c>
      <c r="F1714" s="25"/>
      <c r="G1714" s="18" t="s">
        <v>15</v>
      </c>
      <c r="H1714" s="19" t="s">
        <v>16</v>
      </c>
      <c r="I1714" s="21">
        <v>42928139.5200001</v>
      </c>
      <c r="J1714" s="21"/>
    </row>
    <row r="1715" spans="1:10" s="1" customFormat="1" ht="19.75" customHeight="1" x14ac:dyDescent="0.25">
      <c r="A1715" s="22"/>
      <c r="B1715" s="3" t="s">
        <v>620</v>
      </c>
      <c r="C1715" s="4" t="s">
        <v>258</v>
      </c>
      <c r="D1715" s="5" t="s">
        <v>259</v>
      </c>
      <c r="E1715" s="5" t="s">
        <v>13</v>
      </c>
      <c r="F1715" s="23"/>
      <c r="G1715" s="4" t="s">
        <v>15</v>
      </c>
      <c r="H1715" s="5" t="s">
        <v>16</v>
      </c>
      <c r="I1715" s="7">
        <v>44091.82</v>
      </c>
      <c r="J1715" s="7"/>
    </row>
    <row r="1716" spans="1:10" s="1" customFormat="1" ht="19.75" customHeight="1" x14ac:dyDescent="0.25">
      <c r="A1716" s="24"/>
      <c r="B1716" s="17" t="s">
        <v>620</v>
      </c>
      <c r="C1716" s="18" t="s">
        <v>220</v>
      </c>
      <c r="D1716" s="19" t="s">
        <v>221</v>
      </c>
      <c r="E1716" s="19" t="s">
        <v>13</v>
      </c>
      <c r="F1716" s="25"/>
      <c r="G1716" s="18" t="s">
        <v>15</v>
      </c>
      <c r="H1716" s="19" t="s">
        <v>16</v>
      </c>
      <c r="I1716" s="21">
        <v>66752</v>
      </c>
      <c r="J1716" s="21"/>
    </row>
    <row r="1717" spans="1:10" s="1" customFormat="1" ht="19.75" customHeight="1" x14ac:dyDescent="0.25">
      <c r="A1717" s="22"/>
      <c r="B1717" s="3" t="s">
        <v>620</v>
      </c>
      <c r="C1717" s="4" t="s">
        <v>11</v>
      </c>
      <c r="D1717" s="5" t="s">
        <v>12</v>
      </c>
      <c r="E1717" s="5" t="s">
        <v>13</v>
      </c>
      <c r="F1717" s="23"/>
      <c r="G1717" s="4" t="s">
        <v>15</v>
      </c>
      <c r="H1717" s="5" t="s">
        <v>16</v>
      </c>
      <c r="I1717" s="7">
        <v>316132.18</v>
      </c>
      <c r="J1717" s="7">
        <v>940.01</v>
      </c>
    </row>
    <row r="1718" spans="1:10" s="1" customFormat="1" ht="19.75" customHeight="1" x14ac:dyDescent="0.25">
      <c r="A1718" s="24"/>
      <c r="B1718" s="17" t="s">
        <v>620</v>
      </c>
      <c r="C1718" s="18" t="s">
        <v>61</v>
      </c>
      <c r="D1718" s="19" t="s">
        <v>62</v>
      </c>
      <c r="E1718" s="19" t="s">
        <v>13</v>
      </c>
      <c r="F1718" s="25"/>
      <c r="G1718" s="18" t="s">
        <v>15</v>
      </c>
      <c r="H1718" s="19" t="s">
        <v>16</v>
      </c>
      <c r="I1718" s="21">
        <v>113.94</v>
      </c>
      <c r="J1718" s="21"/>
    </row>
    <row r="1719" spans="1:10" s="1" customFormat="1" ht="19.75" customHeight="1" x14ac:dyDescent="0.25">
      <c r="A1719" s="22"/>
      <c r="B1719" s="3" t="s">
        <v>620</v>
      </c>
      <c r="C1719" s="4" t="s">
        <v>170</v>
      </c>
      <c r="D1719" s="5" t="s">
        <v>171</v>
      </c>
      <c r="E1719" s="5" t="s">
        <v>13</v>
      </c>
      <c r="F1719" s="23"/>
      <c r="G1719" s="4" t="s">
        <v>15</v>
      </c>
      <c r="H1719" s="5" t="s">
        <v>16</v>
      </c>
      <c r="I1719" s="7">
        <v>726.91</v>
      </c>
      <c r="J1719" s="7"/>
    </row>
    <row r="1720" spans="1:10" s="1" customFormat="1" ht="19.75" customHeight="1" x14ac:dyDescent="0.25">
      <c r="A1720" s="24"/>
      <c r="B1720" s="17" t="s">
        <v>620</v>
      </c>
      <c r="C1720" s="18" t="s">
        <v>172</v>
      </c>
      <c r="D1720" s="19" t="s">
        <v>173</v>
      </c>
      <c r="E1720" s="19" t="s">
        <v>13</v>
      </c>
      <c r="F1720" s="25"/>
      <c r="G1720" s="18" t="s">
        <v>15</v>
      </c>
      <c r="H1720" s="19" t="s">
        <v>16</v>
      </c>
      <c r="I1720" s="21">
        <v>160</v>
      </c>
      <c r="J1720" s="21"/>
    </row>
    <row r="1721" spans="1:10" s="1" customFormat="1" ht="19.75" customHeight="1" x14ac:dyDescent="0.25">
      <c r="A1721" s="22"/>
      <c r="B1721" s="3" t="s">
        <v>620</v>
      </c>
      <c r="C1721" s="4" t="s">
        <v>81</v>
      </c>
      <c r="D1721" s="5" t="s">
        <v>82</v>
      </c>
      <c r="E1721" s="5" t="s">
        <v>13</v>
      </c>
      <c r="F1721" s="23"/>
      <c r="G1721" s="4" t="s">
        <v>15</v>
      </c>
      <c r="H1721" s="5" t="s">
        <v>16</v>
      </c>
      <c r="I1721" s="7">
        <v>391.95</v>
      </c>
      <c r="J1721" s="7"/>
    </row>
    <row r="1722" spans="1:10" s="1" customFormat="1" ht="19.75" customHeight="1" x14ac:dyDescent="0.25">
      <c r="A1722" s="24"/>
      <c r="B1722" s="17" t="s">
        <v>620</v>
      </c>
      <c r="C1722" s="18" t="s">
        <v>184</v>
      </c>
      <c r="D1722" s="19" t="s">
        <v>185</v>
      </c>
      <c r="E1722" s="19" t="s">
        <v>13</v>
      </c>
      <c r="F1722" s="25"/>
      <c r="G1722" s="18" t="s">
        <v>15</v>
      </c>
      <c r="H1722" s="19" t="s">
        <v>16</v>
      </c>
      <c r="I1722" s="21">
        <v>14664.97</v>
      </c>
      <c r="J1722" s="21">
        <v>397.76</v>
      </c>
    </row>
    <row r="1723" spans="1:10" s="1" customFormat="1" ht="19.75" customHeight="1" x14ac:dyDescent="0.25">
      <c r="A1723" s="22"/>
      <c r="B1723" s="3" t="s">
        <v>620</v>
      </c>
      <c r="C1723" s="4" t="s">
        <v>217</v>
      </c>
      <c r="D1723" s="5" t="s">
        <v>218</v>
      </c>
      <c r="E1723" s="5" t="s">
        <v>13</v>
      </c>
      <c r="F1723" s="23"/>
      <c r="G1723" s="4" t="s">
        <v>15</v>
      </c>
      <c r="H1723" s="5" t="s">
        <v>16</v>
      </c>
      <c r="I1723" s="7">
        <v>16393690.130000001</v>
      </c>
      <c r="J1723" s="7"/>
    </row>
    <row r="1724" spans="1:10" s="1" customFormat="1" ht="19.75" customHeight="1" x14ac:dyDescent="0.25">
      <c r="A1724" s="24"/>
      <c r="B1724" s="17" t="s">
        <v>620</v>
      </c>
      <c r="C1724" s="18" t="s">
        <v>276</v>
      </c>
      <c r="D1724" s="19" t="s">
        <v>277</v>
      </c>
      <c r="E1724" s="19" t="s">
        <v>13</v>
      </c>
      <c r="F1724" s="25"/>
      <c r="G1724" s="18" t="s">
        <v>15</v>
      </c>
      <c r="H1724" s="19" t="s">
        <v>16</v>
      </c>
      <c r="I1724" s="21">
        <v>191.72</v>
      </c>
      <c r="J1724" s="21"/>
    </row>
    <row r="1725" spans="1:10" s="1" customFormat="1" ht="19.75" customHeight="1" x14ac:dyDescent="0.25">
      <c r="A1725" s="22"/>
      <c r="B1725" s="3" t="s">
        <v>620</v>
      </c>
      <c r="C1725" s="4" t="s">
        <v>280</v>
      </c>
      <c r="D1725" s="5" t="s">
        <v>281</v>
      </c>
      <c r="E1725" s="5" t="s">
        <v>13</v>
      </c>
      <c r="F1725" s="23"/>
      <c r="G1725" s="4" t="s">
        <v>15</v>
      </c>
      <c r="H1725" s="5" t="s">
        <v>16</v>
      </c>
      <c r="I1725" s="7">
        <v>31900</v>
      </c>
      <c r="J1725" s="7"/>
    </row>
    <row r="1726" spans="1:10" s="1" customFormat="1" ht="19.75" customHeight="1" x14ac:dyDescent="0.25">
      <c r="A1726" s="24"/>
      <c r="B1726" s="17" t="s">
        <v>620</v>
      </c>
      <c r="C1726" s="18" t="s">
        <v>282</v>
      </c>
      <c r="D1726" s="19" t="s">
        <v>283</v>
      </c>
      <c r="E1726" s="19" t="s">
        <v>13</v>
      </c>
      <c r="F1726" s="25"/>
      <c r="G1726" s="18" t="s">
        <v>15</v>
      </c>
      <c r="H1726" s="19" t="s">
        <v>16</v>
      </c>
      <c r="I1726" s="21">
        <v>3662.95</v>
      </c>
      <c r="J1726" s="21"/>
    </row>
    <row r="1727" spans="1:10" s="1" customFormat="1" ht="19.75" customHeight="1" x14ac:dyDescent="0.25">
      <c r="A1727" s="22"/>
      <c r="B1727" s="3" t="s">
        <v>620</v>
      </c>
      <c r="C1727" s="4" t="s">
        <v>284</v>
      </c>
      <c r="D1727" s="5" t="s">
        <v>285</v>
      </c>
      <c r="E1727" s="5" t="s">
        <v>13</v>
      </c>
      <c r="F1727" s="23"/>
      <c r="G1727" s="4" t="s">
        <v>15</v>
      </c>
      <c r="H1727" s="5" t="s">
        <v>16</v>
      </c>
      <c r="I1727" s="7">
        <v>651738.11</v>
      </c>
      <c r="J1727" s="7"/>
    </row>
    <row r="1728" spans="1:10" s="1" customFormat="1" ht="19.75" customHeight="1" x14ac:dyDescent="0.25">
      <c r="A1728" s="24"/>
      <c r="B1728" s="17" t="s">
        <v>620</v>
      </c>
      <c r="C1728" s="18" t="s">
        <v>624</v>
      </c>
      <c r="D1728" s="19" t="s">
        <v>625</v>
      </c>
      <c r="E1728" s="19" t="s">
        <v>13</v>
      </c>
      <c r="F1728" s="25"/>
      <c r="G1728" s="18" t="s">
        <v>15</v>
      </c>
      <c r="H1728" s="19" t="s">
        <v>16</v>
      </c>
      <c r="I1728" s="21">
        <v>23771.77</v>
      </c>
      <c r="J1728" s="21"/>
    </row>
    <row r="1729" spans="1:10" s="1" customFormat="1" ht="19.75" customHeight="1" x14ac:dyDescent="0.25">
      <c r="A1729" s="22"/>
      <c r="B1729" s="3" t="s">
        <v>620</v>
      </c>
      <c r="C1729" s="4" t="s">
        <v>589</v>
      </c>
      <c r="D1729" s="5" t="s">
        <v>590</v>
      </c>
      <c r="E1729" s="5" t="s">
        <v>13</v>
      </c>
      <c r="F1729" s="23"/>
      <c r="G1729" s="4" t="s">
        <v>15</v>
      </c>
      <c r="H1729" s="5" t="s">
        <v>16</v>
      </c>
      <c r="I1729" s="7">
        <v>25086.91</v>
      </c>
      <c r="J1729" s="7"/>
    </row>
    <row r="1730" spans="1:10" s="1" customFormat="1" ht="19.75" customHeight="1" x14ac:dyDescent="0.25">
      <c r="A1730" s="24"/>
      <c r="B1730" s="17" t="s">
        <v>620</v>
      </c>
      <c r="C1730" s="18" t="s">
        <v>591</v>
      </c>
      <c r="D1730" s="19" t="s">
        <v>592</v>
      </c>
      <c r="E1730" s="19" t="s">
        <v>13</v>
      </c>
      <c r="F1730" s="25"/>
      <c r="G1730" s="18" t="s">
        <v>15</v>
      </c>
      <c r="H1730" s="19" t="s">
        <v>16</v>
      </c>
      <c r="I1730" s="21">
        <v>45855.92</v>
      </c>
      <c r="J1730" s="21"/>
    </row>
    <row r="1731" spans="1:10" s="1" customFormat="1" ht="19.75" customHeight="1" x14ac:dyDescent="0.25">
      <c r="A1731" s="22"/>
      <c r="B1731" s="3" t="s">
        <v>620</v>
      </c>
      <c r="C1731" s="4" t="s">
        <v>431</v>
      </c>
      <c r="D1731" s="5" t="s">
        <v>432</v>
      </c>
      <c r="E1731" s="5" t="s">
        <v>13</v>
      </c>
      <c r="F1731" s="23"/>
      <c r="G1731" s="4" t="s">
        <v>15</v>
      </c>
      <c r="H1731" s="5" t="s">
        <v>16</v>
      </c>
      <c r="I1731" s="7">
        <v>1525.21</v>
      </c>
      <c r="J1731" s="7"/>
    </row>
    <row r="1732" spans="1:10" s="1" customFormat="1" ht="19.75" customHeight="1" x14ac:dyDescent="0.25">
      <c r="A1732" s="24"/>
      <c r="B1732" s="17" t="s">
        <v>620</v>
      </c>
      <c r="C1732" s="18" t="s">
        <v>104</v>
      </c>
      <c r="D1732" s="19" t="s">
        <v>105</v>
      </c>
      <c r="E1732" s="19" t="s">
        <v>13</v>
      </c>
      <c r="F1732" s="25"/>
      <c r="G1732" s="18" t="s">
        <v>15</v>
      </c>
      <c r="H1732" s="19" t="s">
        <v>16</v>
      </c>
      <c r="I1732" s="21">
        <v>216983.87</v>
      </c>
      <c r="J1732" s="21"/>
    </row>
    <row r="1733" spans="1:10" s="1" customFormat="1" ht="19.75" customHeight="1" x14ac:dyDescent="0.25">
      <c r="A1733" s="22"/>
      <c r="B1733" s="3" t="s">
        <v>620</v>
      </c>
      <c r="C1733" s="4" t="s">
        <v>192</v>
      </c>
      <c r="D1733" s="5" t="s">
        <v>193</v>
      </c>
      <c r="E1733" s="5" t="s">
        <v>13</v>
      </c>
      <c r="F1733" s="23"/>
      <c r="G1733" s="4" t="s">
        <v>15</v>
      </c>
      <c r="H1733" s="5" t="s">
        <v>16</v>
      </c>
      <c r="I1733" s="7">
        <v>2611.09</v>
      </c>
      <c r="J1733" s="7"/>
    </row>
    <row r="1734" spans="1:10" s="1" customFormat="1" ht="19.75" customHeight="1" x14ac:dyDescent="0.25">
      <c r="A1734" s="24"/>
      <c r="B1734" s="17" t="s">
        <v>620</v>
      </c>
      <c r="C1734" s="18" t="s">
        <v>194</v>
      </c>
      <c r="D1734" s="19" t="s">
        <v>195</v>
      </c>
      <c r="E1734" s="19" t="s">
        <v>13</v>
      </c>
      <c r="F1734" s="25"/>
      <c r="G1734" s="18" t="s">
        <v>15</v>
      </c>
      <c r="H1734" s="19" t="s">
        <v>16</v>
      </c>
      <c r="I1734" s="21">
        <v>28145.46</v>
      </c>
      <c r="J1734" s="21">
        <v>12</v>
      </c>
    </row>
    <row r="1735" spans="1:10" s="1" customFormat="1" ht="19.75" customHeight="1" x14ac:dyDescent="0.25">
      <c r="A1735" s="22"/>
      <c r="B1735" s="3" t="s">
        <v>620</v>
      </c>
      <c r="C1735" s="4" t="s">
        <v>403</v>
      </c>
      <c r="D1735" s="5" t="s">
        <v>404</v>
      </c>
      <c r="E1735" s="5" t="s">
        <v>13</v>
      </c>
      <c r="F1735" s="23"/>
      <c r="G1735" s="4" t="s">
        <v>15</v>
      </c>
      <c r="H1735" s="5" t="s">
        <v>16</v>
      </c>
      <c r="I1735" s="7">
        <v>4270000</v>
      </c>
      <c r="J1735" s="7"/>
    </row>
    <row r="1736" spans="1:10" s="1" customFormat="1" ht="19.75" customHeight="1" x14ac:dyDescent="0.25">
      <c r="A1736" s="24"/>
      <c r="B1736" s="17" t="s">
        <v>620</v>
      </c>
      <c r="C1736" s="18" t="s">
        <v>294</v>
      </c>
      <c r="D1736" s="19" t="s">
        <v>295</v>
      </c>
      <c r="E1736" s="19" t="s">
        <v>13</v>
      </c>
      <c r="F1736" s="25"/>
      <c r="G1736" s="18" t="s">
        <v>15</v>
      </c>
      <c r="H1736" s="19" t="s">
        <v>16</v>
      </c>
      <c r="I1736" s="21">
        <v>1194.3</v>
      </c>
      <c r="J1736" s="21"/>
    </row>
    <row r="1737" spans="1:10" s="1" customFormat="1" ht="19.75" customHeight="1" x14ac:dyDescent="0.25">
      <c r="A1737" s="22"/>
      <c r="B1737" s="3" t="s">
        <v>620</v>
      </c>
      <c r="C1737" s="4" t="s">
        <v>296</v>
      </c>
      <c r="D1737" s="5" t="s">
        <v>297</v>
      </c>
      <c r="E1737" s="5" t="s">
        <v>13</v>
      </c>
      <c r="F1737" s="23"/>
      <c r="G1737" s="4" t="s">
        <v>15</v>
      </c>
      <c r="H1737" s="5" t="s">
        <v>16</v>
      </c>
      <c r="I1737" s="7">
        <v>383848.05</v>
      </c>
      <c r="J1737" s="7"/>
    </row>
    <row r="1738" spans="1:10" s="1" customFormat="1" ht="19.75" customHeight="1" x14ac:dyDescent="0.25">
      <c r="A1738" s="24"/>
      <c r="B1738" s="17" t="s">
        <v>620</v>
      </c>
      <c r="C1738" s="18" t="s">
        <v>338</v>
      </c>
      <c r="D1738" s="19" t="s">
        <v>339</v>
      </c>
      <c r="E1738" s="19" t="s">
        <v>13</v>
      </c>
      <c r="F1738" s="25"/>
      <c r="G1738" s="18" t="s">
        <v>15</v>
      </c>
      <c r="H1738" s="19" t="s">
        <v>16</v>
      </c>
      <c r="I1738" s="21">
        <v>4334906.54</v>
      </c>
      <c r="J1738" s="21"/>
    </row>
    <row r="1739" spans="1:10" s="1" customFormat="1" ht="19.75" customHeight="1" x14ac:dyDescent="0.25">
      <c r="A1739" s="22"/>
      <c r="B1739" s="3" t="s">
        <v>620</v>
      </c>
      <c r="C1739" s="4" t="s">
        <v>87</v>
      </c>
      <c r="D1739" s="5" t="s">
        <v>88</v>
      </c>
      <c r="E1739" s="5" t="s">
        <v>13</v>
      </c>
      <c r="F1739" s="23"/>
      <c r="G1739" s="4" t="s">
        <v>15</v>
      </c>
      <c r="H1739" s="5" t="s">
        <v>16</v>
      </c>
      <c r="I1739" s="7">
        <v>4839.6000000000004</v>
      </c>
      <c r="J1739" s="7"/>
    </row>
    <row r="1740" spans="1:10" s="1" customFormat="1" ht="19.75" customHeight="1" x14ac:dyDescent="0.25">
      <c r="A1740" s="24"/>
      <c r="B1740" s="17" t="s">
        <v>620</v>
      </c>
      <c r="C1740" s="18" t="s">
        <v>304</v>
      </c>
      <c r="D1740" s="19" t="s">
        <v>305</v>
      </c>
      <c r="E1740" s="19" t="s">
        <v>13</v>
      </c>
      <c r="F1740" s="25"/>
      <c r="G1740" s="18" t="s">
        <v>15</v>
      </c>
      <c r="H1740" s="19" t="s">
        <v>16</v>
      </c>
      <c r="I1740" s="21">
        <v>18850.599999999999</v>
      </c>
      <c r="J1740" s="21"/>
    </row>
    <row r="1741" spans="1:10" s="1" customFormat="1" ht="19.75" customHeight="1" x14ac:dyDescent="0.25">
      <c r="A1741" s="22"/>
      <c r="B1741" s="3" t="s">
        <v>620</v>
      </c>
      <c r="C1741" s="4" t="s">
        <v>640</v>
      </c>
      <c r="D1741" s="5" t="s">
        <v>641</v>
      </c>
      <c r="E1741" s="5" t="s">
        <v>13</v>
      </c>
      <c r="F1741" s="23"/>
      <c r="G1741" s="4" t="s">
        <v>15</v>
      </c>
      <c r="H1741" s="5" t="s">
        <v>16</v>
      </c>
      <c r="I1741" s="7">
        <v>683478.33</v>
      </c>
      <c r="J1741" s="7"/>
    </row>
    <row r="1742" spans="1:10" s="1" customFormat="1" ht="19.75" customHeight="1" x14ac:dyDescent="0.25">
      <c r="A1742" s="8"/>
      <c r="B1742" s="8"/>
      <c r="C1742" s="9"/>
      <c r="D1742" s="9"/>
      <c r="E1742" s="10" t="s">
        <v>13</v>
      </c>
      <c r="F1742" s="10" t="s">
        <v>593</v>
      </c>
      <c r="G1742" s="11" t="s">
        <v>15</v>
      </c>
      <c r="H1742" s="10" t="s">
        <v>16</v>
      </c>
      <c r="I1742" s="12">
        <v>77778625.599999994</v>
      </c>
      <c r="J1742" s="12">
        <v>1349.77</v>
      </c>
    </row>
    <row r="1743" spans="1:10" s="1" customFormat="1" ht="19.75" customHeight="1" x14ac:dyDescent="0.25">
      <c r="A1743" s="24"/>
      <c r="B1743" s="17" t="s">
        <v>620</v>
      </c>
      <c r="C1743" s="18" t="s">
        <v>53</v>
      </c>
      <c r="D1743" s="19" t="s">
        <v>54</v>
      </c>
      <c r="E1743" s="19" t="s">
        <v>13</v>
      </c>
      <c r="F1743" s="20" t="s">
        <v>643</v>
      </c>
      <c r="G1743" s="18" t="s">
        <v>15</v>
      </c>
      <c r="H1743" s="19" t="s">
        <v>16</v>
      </c>
      <c r="I1743" s="21">
        <v>104787834.97</v>
      </c>
      <c r="J1743" s="21"/>
    </row>
    <row r="1744" spans="1:10" s="1" customFormat="1" ht="19.75" customHeight="1" x14ac:dyDescent="0.25">
      <c r="A1744" s="8"/>
      <c r="B1744" s="8"/>
      <c r="C1744" s="9"/>
      <c r="D1744" s="9"/>
      <c r="E1744" s="10" t="s">
        <v>13</v>
      </c>
      <c r="F1744" s="10" t="s">
        <v>643</v>
      </c>
      <c r="G1744" s="11" t="s">
        <v>15</v>
      </c>
      <c r="H1744" s="10" t="s">
        <v>16</v>
      </c>
      <c r="I1744" s="12">
        <v>104787834.97</v>
      </c>
      <c r="J1744" s="12"/>
    </row>
    <row r="1745" spans="1:10" s="1" customFormat="1" ht="19.75" customHeight="1" x14ac:dyDescent="0.25">
      <c r="A1745" s="22"/>
      <c r="B1745" s="3" t="s">
        <v>620</v>
      </c>
      <c r="C1745" s="4" t="s">
        <v>366</v>
      </c>
      <c r="D1745" s="5" t="s">
        <v>367</v>
      </c>
      <c r="E1745" s="5" t="s">
        <v>13</v>
      </c>
      <c r="F1745" s="6" t="s">
        <v>644</v>
      </c>
      <c r="G1745" s="4" t="s">
        <v>15</v>
      </c>
      <c r="H1745" s="5" t="s">
        <v>16</v>
      </c>
      <c r="I1745" s="7">
        <v>495642.25</v>
      </c>
      <c r="J1745" s="7">
        <v>65544.81</v>
      </c>
    </row>
    <row r="1746" spans="1:10" s="1" customFormat="1" ht="19.75" customHeight="1" x14ac:dyDescent="0.25">
      <c r="A1746" s="8"/>
      <c r="B1746" s="8"/>
      <c r="C1746" s="9"/>
      <c r="D1746" s="9"/>
      <c r="E1746" s="10" t="s">
        <v>13</v>
      </c>
      <c r="F1746" s="10" t="s">
        <v>644</v>
      </c>
      <c r="G1746" s="11" t="s">
        <v>15</v>
      </c>
      <c r="H1746" s="10" t="s">
        <v>16</v>
      </c>
      <c r="I1746" s="12">
        <v>495642.25</v>
      </c>
      <c r="J1746" s="12">
        <v>65544.81</v>
      </c>
    </row>
    <row r="1747" spans="1:10" s="1" customFormat="1" ht="19.75" customHeight="1" x14ac:dyDescent="0.25">
      <c r="A1747" s="24"/>
      <c r="B1747" s="17" t="s">
        <v>620</v>
      </c>
      <c r="C1747" s="18" t="s">
        <v>366</v>
      </c>
      <c r="D1747" s="19" t="s">
        <v>367</v>
      </c>
      <c r="E1747" s="19" t="s">
        <v>13</v>
      </c>
      <c r="F1747" s="20" t="s">
        <v>645</v>
      </c>
      <c r="G1747" s="18" t="s">
        <v>15</v>
      </c>
      <c r="H1747" s="19" t="s">
        <v>16</v>
      </c>
      <c r="I1747" s="21">
        <v>2566290.1800000002</v>
      </c>
      <c r="J1747" s="21"/>
    </row>
    <row r="1748" spans="1:10" s="1" customFormat="1" ht="19.75" customHeight="1" x14ac:dyDescent="0.25">
      <c r="A1748" s="8"/>
      <c r="B1748" s="8"/>
      <c r="C1748" s="9"/>
      <c r="D1748" s="9"/>
      <c r="E1748" s="10" t="s">
        <v>13</v>
      </c>
      <c r="F1748" s="10" t="s">
        <v>645</v>
      </c>
      <c r="G1748" s="11" t="s">
        <v>15</v>
      </c>
      <c r="H1748" s="10" t="s">
        <v>16</v>
      </c>
      <c r="I1748" s="12">
        <v>2566290.1800000002</v>
      </c>
      <c r="J1748" s="12"/>
    </row>
    <row r="1749" spans="1:10" s="1" customFormat="1" ht="19.75" customHeight="1" x14ac:dyDescent="0.25">
      <c r="A1749" s="22"/>
      <c r="B1749" s="3" t="s">
        <v>620</v>
      </c>
      <c r="C1749" s="4" t="s">
        <v>53</v>
      </c>
      <c r="D1749" s="5" t="s">
        <v>54</v>
      </c>
      <c r="E1749" s="5" t="s">
        <v>13</v>
      </c>
      <c r="F1749" s="6" t="s">
        <v>646</v>
      </c>
      <c r="G1749" s="4" t="s">
        <v>15</v>
      </c>
      <c r="H1749" s="5" t="s">
        <v>16</v>
      </c>
      <c r="I1749" s="7">
        <v>462665.38</v>
      </c>
      <c r="J1749" s="7"/>
    </row>
    <row r="1750" spans="1:10" s="1" customFormat="1" ht="19.75" customHeight="1" x14ac:dyDescent="0.25">
      <c r="A1750" s="8"/>
      <c r="B1750" s="8"/>
      <c r="C1750" s="9"/>
      <c r="D1750" s="9"/>
      <c r="E1750" s="10" t="s">
        <v>13</v>
      </c>
      <c r="F1750" s="10" t="s">
        <v>646</v>
      </c>
      <c r="G1750" s="11" t="s">
        <v>15</v>
      </c>
      <c r="H1750" s="10" t="s">
        <v>16</v>
      </c>
      <c r="I1750" s="12">
        <v>462665.38</v>
      </c>
      <c r="J1750" s="12"/>
    </row>
    <row r="1751" spans="1:10" s="1" customFormat="1" ht="19.75" customHeight="1" x14ac:dyDescent="0.25">
      <c r="A1751" s="24"/>
      <c r="B1751" s="17" t="s">
        <v>620</v>
      </c>
      <c r="C1751" s="18" t="s">
        <v>626</v>
      </c>
      <c r="D1751" s="19" t="s">
        <v>627</v>
      </c>
      <c r="E1751" s="19" t="s">
        <v>13</v>
      </c>
      <c r="F1751" s="20" t="s">
        <v>647</v>
      </c>
      <c r="G1751" s="18" t="s">
        <v>15</v>
      </c>
      <c r="H1751" s="19" t="s">
        <v>16</v>
      </c>
      <c r="I1751" s="21">
        <v>13362228</v>
      </c>
      <c r="J1751" s="21"/>
    </row>
    <row r="1752" spans="1:10" s="1" customFormat="1" ht="19.75" customHeight="1" x14ac:dyDescent="0.25">
      <c r="A1752" s="22"/>
      <c r="B1752" s="3" t="s">
        <v>620</v>
      </c>
      <c r="C1752" s="4" t="s">
        <v>148</v>
      </c>
      <c r="D1752" s="5" t="s">
        <v>149</v>
      </c>
      <c r="E1752" s="5" t="s">
        <v>13</v>
      </c>
      <c r="F1752" s="23"/>
      <c r="G1752" s="4" t="s">
        <v>15</v>
      </c>
      <c r="H1752" s="5" t="s">
        <v>16</v>
      </c>
      <c r="I1752" s="7">
        <v>62619.41</v>
      </c>
      <c r="J1752" s="7"/>
    </row>
    <row r="1753" spans="1:10" s="1" customFormat="1" ht="19.75" customHeight="1" x14ac:dyDescent="0.25">
      <c r="A1753" s="24"/>
      <c r="B1753" s="17" t="s">
        <v>620</v>
      </c>
      <c r="C1753" s="18" t="s">
        <v>57</v>
      </c>
      <c r="D1753" s="19" t="s">
        <v>58</v>
      </c>
      <c r="E1753" s="19" t="s">
        <v>13</v>
      </c>
      <c r="F1753" s="25"/>
      <c r="G1753" s="18" t="s">
        <v>15</v>
      </c>
      <c r="H1753" s="19" t="s">
        <v>16</v>
      </c>
      <c r="I1753" s="21">
        <v>100104.65</v>
      </c>
      <c r="J1753" s="21">
        <v>20804.349999999999</v>
      </c>
    </row>
    <row r="1754" spans="1:10" s="1" customFormat="1" ht="19.75" customHeight="1" x14ac:dyDescent="0.25">
      <c r="A1754" s="22"/>
      <c r="B1754" s="3" t="s">
        <v>620</v>
      </c>
      <c r="C1754" s="4" t="s">
        <v>217</v>
      </c>
      <c r="D1754" s="5" t="s">
        <v>218</v>
      </c>
      <c r="E1754" s="5" t="s">
        <v>13</v>
      </c>
      <c r="F1754" s="23"/>
      <c r="G1754" s="4" t="s">
        <v>15</v>
      </c>
      <c r="H1754" s="5" t="s">
        <v>16</v>
      </c>
      <c r="I1754" s="7">
        <v>368945.27</v>
      </c>
      <c r="J1754" s="7"/>
    </row>
    <row r="1755" spans="1:10" s="1" customFormat="1" ht="19.75" customHeight="1" x14ac:dyDescent="0.25">
      <c r="A1755" s="24"/>
      <c r="B1755" s="17" t="s">
        <v>620</v>
      </c>
      <c r="C1755" s="18" t="s">
        <v>40</v>
      </c>
      <c r="D1755" s="19" t="s">
        <v>41</v>
      </c>
      <c r="E1755" s="19" t="s">
        <v>13</v>
      </c>
      <c r="F1755" s="25"/>
      <c r="G1755" s="18" t="s">
        <v>15</v>
      </c>
      <c r="H1755" s="19" t="s">
        <v>16</v>
      </c>
      <c r="I1755" s="21">
        <v>2530</v>
      </c>
      <c r="J1755" s="21"/>
    </row>
    <row r="1756" spans="1:10" s="1" customFormat="1" ht="19.75" customHeight="1" x14ac:dyDescent="0.25">
      <c r="A1756" s="8"/>
      <c r="B1756" s="8"/>
      <c r="C1756" s="9"/>
      <c r="D1756" s="9"/>
      <c r="E1756" s="10" t="s">
        <v>13</v>
      </c>
      <c r="F1756" s="10" t="s">
        <v>647</v>
      </c>
      <c r="G1756" s="11" t="s">
        <v>15</v>
      </c>
      <c r="H1756" s="10" t="s">
        <v>16</v>
      </c>
      <c r="I1756" s="12">
        <v>13896427.33</v>
      </c>
      <c r="J1756" s="12">
        <v>20804.349999999999</v>
      </c>
    </row>
    <row r="1757" spans="1:10" s="1" customFormat="1" ht="19.75" customHeight="1" x14ac:dyDescent="0.25">
      <c r="A1757" s="22"/>
      <c r="B1757" s="3" t="s">
        <v>620</v>
      </c>
      <c r="C1757" s="4" t="s">
        <v>393</v>
      </c>
      <c r="D1757" s="5" t="s">
        <v>394</v>
      </c>
      <c r="E1757" s="5" t="s">
        <v>13</v>
      </c>
      <c r="F1757" s="6" t="s">
        <v>648</v>
      </c>
      <c r="G1757" s="4" t="s">
        <v>15</v>
      </c>
      <c r="H1757" s="5" t="s">
        <v>16</v>
      </c>
      <c r="I1757" s="7">
        <v>20970.86</v>
      </c>
      <c r="J1757" s="7"/>
    </row>
    <row r="1758" spans="1:10" s="1" customFormat="1" ht="19.75" customHeight="1" x14ac:dyDescent="0.25">
      <c r="A1758" s="24"/>
      <c r="B1758" s="17" t="s">
        <v>620</v>
      </c>
      <c r="C1758" s="18" t="s">
        <v>274</v>
      </c>
      <c r="D1758" s="19" t="s">
        <v>275</v>
      </c>
      <c r="E1758" s="19" t="s">
        <v>13</v>
      </c>
      <c r="F1758" s="25"/>
      <c r="G1758" s="18" t="s">
        <v>15</v>
      </c>
      <c r="H1758" s="19" t="s">
        <v>16</v>
      </c>
      <c r="I1758" s="21">
        <v>148897.65</v>
      </c>
      <c r="J1758" s="21"/>
    </row>
    <row r="1759" spans="1:10" s="1" customFormat="1" ht="19.75" customHeight="1" x14ac:dyDescent="0.25">
      <c r="A1759" s="8"/>
      <c r="B1759" s="8"/>
      <c r="C1759" s="9"/>
      <c r="D1759" s="9"/>
      <c r="E1759" s="10" t="s">
        <v>13</v>
      </c>
      <c r="F1759" s="10" t="s">
        <v>648</v>
      </c>
      <c r="G1759" s="11" t="s">
        <v>15</v>
      </c>
      <c r="H1759" s="10" t="s">
        <v>16</v>
      </c>
      <c r="I1759" s="12">
        <v>169868.51</v>
      </c>
      <c r="J1759" s="12"/>
    </row>
    <row r="1760" spans="1:10" s="1" customFormat="1" ht="19.75" customHeight="1" x14ac:dyDescent="0.25">
      <c r="A1760" s="22"/>
      <c r="B1760" s="3" t="s">
        <v>620</v>
      </c>
      <c r="C1760" s="4" t="s">
        <v>393</v>
      </c>
      <c r="D1760" s="5" t="s">
        <v>394</v>
      </c>
      <c r="E1760" s="5" t="s">
        <v>13</v>
      </c>
      <c r="F1760" s="6" t="s">
        <v>649</v>
      </c>
      <c r="G1760" s="4" t="s">
        <v>15</v>
      </c>
      <c r="H1760" s="5" t="s">
        <v>16</v>
      </c>
      <c r="I1760" s="7">
        <v>0</v>
      </c>
      <c r="J1760" s="7"/>
    </row>
    <row r="1761" spans="1:10" s="1" customFormat="1" ht="19.75" customHeight="1" x14ac:dyDescent="0.25">
      <c r="A1761" s="24"/>
      <c r="B1761" s="17" t="s">
        <v>620</v>
      </c>
      <c r="C1761" s="18" t="s">
        <v>55</v>
      </c>
      <c r="D1761" s="19" t="s">
        <v>56</v>
      </c>
      <c r="E1761" s="19" t="s">
        <v>13</v>
      </c>
      <c r="F1761" s="25"/>
      <c r="G1761" s="18" t="s">
        <v>15</v>
      </c>
      <c r="H1761" s="19" t="s">
        <v>16</v>
      </c>
      <c r="I1761" s="21">
        <v>1822869.4</v>
      </c>
      <c r="J1761" s="21">
        <v>226631.25</v>
      </c>
    </row>
    <row r="1762" spans="1:10" s="1" customFormat="1" ht="19.75" customHeight="1" x14ac:dyDescent="0.25">
      <c r="A1762" s="22"/>
      <c r="B1762" s="3" t="s">
        <v>620</v>
      </c>
      <c r="C1762" s="4" t="s">
        <v>57</v>
      </c>
      <c r="D1762" s="5" t="s">
        <v>58</v>
      </c>
      <c r="E1762" s="5" t="s">
        <v>13</v>
      </c>
      <c r="F1762" s="23"/>
      <c r="G1762" s="4" t="s">
        <v>15</v>
      </c>
      <c r="H1762" s="5" t="s">
        <v>16</v>
      </c>
      <c r="I1762" s="7">
        <v>5330.57</v>
      </c>
      <c r="J1762" s="7"/>
    </row>
    <row r="1763" spans="1:10" s="1" customFormat="1" ht="19.75" customHeight="1" x14ac:dyDescent="0.25">
      <c r="A1763" s="24"/>
      <c r="B1763" s="17" t="s">
        <v>620</v>
      </c>
      <c r="C1763" s="18" t="s">
        <v>184</v>
      </c>
      <c r="D1763" s="19" t="s">
        <v>185</v>
      </c>
      <c r="E1763" s="19" t="s">
        <v>13</v>
      </c>
      <c r="F1763" s="25"/>
      <c r="G1763" s="18" t="s">
        <v>15</v>
      </c>
      <c r="H1763" s="19" t="s">
        <v>16</v>
      </c>
      <c r="I1763" s="21">
        <v>16751.689999999999</v>
      </c>
      <c r="J1763" s="21"/>
    </row>
    <row r="1764" spans="1:10" s="1" customFormat="1" ht="19.75" customHeight="1" x14ac:dyDescent="0.25">
      <c r="A1764" s="8"/>
      <c r="B1764" s="8"/>
      <c r="C1764" s="9"/>
      <c r="D1764" s="9"/>
      <c r="E1764" s="10" t="s">
        <v>13</v>
      </c>
      <c r="F1764" s="10" t="s">
        <v>649</v>
      </c>
      <c r="G1764" s="11" t="s">
        <v>15</v>
      </c>
      <c r="H1764" s="10" t="s">
        <v>16</v>
      </c>
      <c r="I1764" s="12">
        <v>1844951.66</v>
      </c>
      <c r="J1764" s="12">
        <v>226631.25</v>
      </c>
    </row>
    <row r="1765" spans="1:10" s="1" customFormat="1" ht="19.75" customHeight="1" x14ac:dyDescent="0.25">
      <c r="A1765" s="22"/>
      <c r="B1765" s="3" t="s">
        <v>620</v>
      </c>
      <c r="C1765" s="4" t="s">
        <v>633</v>
      </c>
      <c r="D1765" s="5" t="s">
        <v>634</v>
      </c>
      <c r="E1765" s="5" t="s">
        <v>13</v>
      </c>
      <c r="F1765" s="6" t="s">
        <v>650</v>
      </c>
      <c r="G1765" s="4" t="s">
        <v>15</v>
      </c>
      <c r="H1765" s="5" t="s">
        <v>16</v>
      </c>
      <c r="I1765" s="7">
        <v>3000000</v>
      </c>
      <c r="J1765" s="7"/>
    </row>
    <row r="1766" spans="1:10" s="1" customFormat="1" ht="19.75" customHeight="1" x14ac:dyDescent="0.25">
      <c r="A1766" s="8"/>
      <c r="B1766" s="8"/>
      <c r="C1766" s="9"/>
      <c r="D1766" s="9"/>
      <c r="E1766" s="10" t="s">
        <v>13</v>
      </c>
      <c r="F1766" s="10" t="s">
        <v>650</v>
      </c>
      <c r="G1766" s="11" t="s">
        <v>15</v>
      </c>
      <c r="H1766" s="10" t="s">
        <v>16</v>
      </c>
      <c r="I1766" s="12">
        <v>3000000</v>
      </c>
      <c r="J1766" s="12"/>
    </row>
    <row r="1767" spans="1:10" s="1" customFormat="1" ht="19.75" customHeight="1" x14ac:dyDescent="0.25">
      <c r="A1767" s="13" t="s">
        <v>619</v>
      </c>
      <c r="B1767" s="14"/>
      <c r="C1767" s="9"/>
      <c r="D1767" s="9"/>
      <c r="E1767" s="9"/>
      <c r="F1767" s="9"/>
      <c r="G1767" s="9"/>
      <c r="H1767" s="10" t="s">
        <v>651</v>
      </c>
      <c r="I1767" s="12">
        <v>474665712.44999999</v>
      </c>
      <c r="J1767" s="12">
        <v>45519550.359999999</v>
      </c>
    </row>
    <row r="1768" spans="1:10" s="1" customFormat="1" ht="11.15" customHeight="1" x14ac:dyDescent="0.25">
      <c r="A1768" s="15"/>
      <c r="B1768" s="16"/>
      <c r="C1768" s="15"/>
      <c r="D1768" s="16"/>
      <c r="E1768" s="15"/>
      <c r="F1768" s="15"/>
      <c r="G1768" s="15"/>
      <c r="H1768" s="15"/>
      <c r="I1768" s="15"/>
      <c r="J1768" s="15"/>
    </row>
    <row r="1769" spans="1:10" s="1" customFormat="1" ht="19.75" customHeight="1" x14ac:dyDescent="0.25">
      <c r="A1769" s="17" t="s">
        <v>652</v>
      </c>
      <c r="B1769" s="17" t="s">
        <v>653</v>
      </c>
      <c r="C1769" s="18" t="s">
        <v>129</v>
      </c>
      <c r="D1769" s="19" t="s">
        <v>130</v>
      </c>
      <c r="E1769" s="19" t="s">
        <v>654</v>
      </c>
      <c r="F1769" s="20" t="s">
        <v>655</v>
      </c>
      <c r="G1769" s="18" t="s">
        <v>44</v>
      </c>
      <c r="H1769" s="19" t="s">
        <v>43</v>
      </c>
      <c r="I1769" s="21">
        <v>1337169.01</v>
      </c>
      <c r="J1769" s="21">
        <v>251301.24</v>
      </c>
    </row>
    <row r="1770" spans="1:10" s="1" customFormat="1" ht="19.75" customHeight="1" x14ac:dyDescent="0.25">
      <c r="A1770" s="8"/>
      <c r="B1770" s="8"/>
      <c r="C1770" s="9"/>
      <c r="D1770" s="9"/>
      <c r="E1770" s="10" t="s">
        <v>654</v>
      </c>
      <c r="F1770" s="10" t="s">
        <v>655</v>
      </c>
      <c r="G1770" s="11" t="s">
        <v>44</v>
      </c>
      <c r="H1770" s="10" t="s">
        <v>43</v>
      </c>
      <c r="I1770" s="12">
        <v>1337169.01</v>
      </c>
      <c r="J1770" s="12">
        <v>251301.24</v>
      </c>
    </row>
    <row r="1771" spans="1:10" s="1" customFormat="1" ht="19.75" customHeight="1" x14ac:dyDescent="0.25">
      <c r="A1771" s="22"/>
      <c r="B1771" s="3" t="s">
        <v>653</v>
      </c>
      <c r="C1771" s="4" t="s">
        <v>244</v>
      </c>
      <c r="D1771" s="5" t="s">
        <v>245</v>
      </c>
      <c r="E1771" s="5" t="s">
        <v>656</v>
      </c>
      <c r="F1771" s="6" t="s">
        <v>657</v>
      </c>
      <c r="G1771" s="4" t="s">
        <v>44</v>
      </c>
      <c r="H1771" s="5" t="s">
        <v>563</v>
      </c>
      <c r="I1771" s="7">
        <v>16</v>
      </c>
      <c r="J1771" s="7"/>
    </row>
    <row r="1772" spans="1:10" s="1" customFormat="1" ht="19.75" customHeight="1" x14ac:dyDescent="0.25">
      <c r="A1772" s="24"/>
      <c r="B1772" s="17" t="s">
        <v>653</v>
      </c>
      <c r="C1772" s="18" t="s">
        <v>53</v>
      </c>
      <c r="D1772" s="19" t="s">
        <v>54</v>
      </c>
      <c r="E1772" s="19" t="s">
        <v>656</v>
      </c>
      <c r="F1772" s="25"/>
      <c r="G1772" s="18" t="s">
        <v>44</v>
      </c>
      <c r="H1772" s="19" t="s">
        <v>563</v>
      </c>
      <c r="I1772" s="21">
        <v>37074</v>
      </c>
      <c r="J1772" s="21">
        <v>18537</v>
      </c>
    </row>
    <row r="1773" spans="1:10" s="1" customFormat="1" ht="19.75" customHeight="1" x14ac:dyDescent="0.25">
      <c r="A1773" s="22"/>
      <c r="B1773" s="3" t="s">
        <v>653</v>
      </c>
      <c r="C1773" s="4" t="s">
        <v>129</v>
      </c>
      <c r="D1773" s="5" t="s">
        <v>130</v>
      </c>
      <c r="E1773" s="5" t="s">
        <v>656</v>
      </c>
      <c r="F1773" s="23"/>
      <c r="G1773" s="4" t="s">
        <v>44</v>
      </c>
      <c r="H1773" s="5" t="s">
        <v>563</v>
      </c>
      <c r="I1773" s="7">
        <v>834705.44</v>
      </c>
      <c r="J1773" s="7">
        <v>207502.44</v>
      </c>
    </row>
    <row r="1774" spans="1:10" s="1" customFormat="1" ht="19.75" customHeight="1" x14ac:dyDescent="0.25">
      <c r="A1774" s="8"/>
      <c r="B1774" s="8"/>
      <c r="C1774" s="9"/>
      <c r="D1774" s="9"/>
      <c r="E1774" s="10" t="s">
        <v>656</v>
      </c>
      <c r="F1774" s="10" t="s">
        <v>657</v>
      </c>
      <c r="G1774" s="11" t="s">
        <v>44</v>
      </c>
      <c r="H1774" s="10" t="s">
        <v>563</v>
      </c>
      <c r="I1774" s="12">
        <v>871795.44</v>
      </c>
      <c r="J1774" s="12">
        <v>226039.44</v>
      </c>
    </row>
    <row r="1775" spans="1:10" s="1" customFormat="1" ht="19.75" customHeight="1" x14ac:dyDescent="0.25">
      <c r="A1775" s="24"/>
      <c r="B1775" s="17" t="s">
        <v>653</v>
      </c>
      <c r="C1775" s="18" t="s">
        <v>53</v>
      </c>
      <c r="D1775" s="19" t="s">
        <v>54</v>
      </c>
      <c r="E1775" s="19" t="s">
        <v>983</v>
      </c>
      <c r="F1775" s="20" t="s">
        <v>844</v>
      </c>
      <c r="G1775" s="18" t="s">
        <v>44</v>
      </c>
      <c r="H1775" s="19" t="s">
        <v>563</v>
      </c>
      <c r="I1775" s="21">
        <v>22220</v>
      </c>
      <c r="J1775" s="21">
        <v>22220</v>
      </c>
    </row>
    <row r="1776" spans="1:10" s="1" customFormat="1" ht="19.75" customHeight="1" x14ac:dyDescent="0.25">
      <c r="A1776" s="22"/>
      <c r="B1776" s="3" t="s">
        <v>653</v>
      </c>
      <c r="C1776" s="4" t="s">
        <v>129</v>
      </c>
      <c r="D1776" s="5" t="s">
        <v>130</v>
      </c>
      <c r="E1776" s="5" t="s">
        <v>983</v>
      </c>
      <c r="F1776" s="23"/>
      <c r="G1776" s="4" t="s">
        <v>44</v>
      </c>
      <c r="H1776" s="5" t="s">
        <v>563</v>
      </c>
      <c r="I1776" s="7">
        <v>1479117</v>
      </c>
      <c r="J1776" s="7">
        <v>497179</v>
      </c>
    </row>
    <row r="1777" spans="1:10" s="1" customFormat="1" ht="19.75" customHeight="1" x14ac:dyDescent="0.25">
      <c r="A1777" s="8"/>
      <c r="B1777" s="8"/>
      <c r="C1777" s="9"/>
      <c r="D1777" s="9"/>
      <c r="E1777" s="10" t="s">
        <v>983</v>
      </c>
      <c r="F1777" s="10" t="s">
        <v>844</v>
      </c>
      <c r="G1777" s="11" t="s">
        <v>44</v>
      </c>
      <c r="H1777" s="10" t="s">
        <v>563</v>
      </c>
      <c r="I1777" s="12">
        <v>1501337</v>
      </c>
      <c r="J1777" s="12">
        <v>519399</v>
      </c>
    </row>
    <row r="1778" spans="1:10" s="1" customFormat="1" ht="19.75" customHeight="1" x14ac:dyDescent="0.25">
      <c r="A1778" s="24"/>
      <c r="B1778" s="17" t="s">
        <v>653</v>
      </c>
      <c r="C1778" s="18" t="s">
        <v>30</v>
      </c>
      <c r="D1778" s="19" t="s">
        <v>31</v>
      </c>
      <c r="E1778" s="19" t="s">
        <v>581</v>
      </c>
      <c r="F1778" s="20" t="s">
        <v>582</v>
      </c>
      <c r="G1778" s="18" t="s">
        <v>44</v>
      </c>
      <c r="H1778" s="19" t="s">
        <v>43</v>
      </c>
      <c r="I1778" s="21">
        <v>53185.57</v>
      </c>
      <c r="J1778" s="21"/>
    </row>
    <row r="1779" spans="1:10" s="1" customFormat="1" ht="19.75" customHeight="1" x14ac:dyDescent="0.25">
      <c r="A1779" s="22"/>
      <c r="B1779" s="3" t="s">
        <v>653</v>
      </c>
      <c r="C1779" s="4" t="s">
        <v>32</v>
      </c>
      <c r="D1779" s="5" t="s">
        <v>33</v>
      </c>
      <c r="E1779" s="5" t="s">
        <v>581</v>
      </c>
      <c r="F1779" s="23"/>
      <c r="G1779" s="4" t="s">
        <v>44</v>
      </c>
      <c r="H1779" s="5" t="s">
        <v>43</v>
      </c>
      <c r="I1779" s="7">
        <v>-7.1054273576009998E-13</v>
      </c>
      <c r="J1779" s="7"/>
    </row>
    <row r="1780" spans="1:10" s="1" customFormat="1" ht="19.75" customHeight="1" x14ac:dyDescent="0.25">
      <c r="A1780" s="24"/>
      <c r="B1780" s="17" t="s">
        <v>653</v>
      </c>
      <c r="C1780" s="18" t="s">
        <v>34</v>
      </c>
      <c r="D1780" s="19" t="s">
        <v>35</v>
      </c>
      <c r="E1780" s="19" t="s">
        <v>581</v>
      </c>
      <c r="F1780" s="25"/>
      <c r="G1780" s="18" t="s">
        <v>44</v>
      </c>
      <c r="H1780" s="19" t="s">
        <v>43</v>
      </c>
      <c r="I1780" s="21">
        <v>1.0231815394945401E-11</v>
      </c>
      <c r="J1780" s="21"/>
    </row>
    <row r="1781" spans="1:10" s="1" customFormat="1" ht="19.75" customHeight="1" x14ac:dyDescent="0.25">
      <c r="A1781" s="22"/>
      <c r="B1781" s="3" t="s">
        <v>653</v>
      </c>
      <c r="C1781" s="4" t="s">
        <v>36</v>
      </c>
      <c r="D1781" s="5" t="s">
        <v>37</v>
      </c>
      <c r="E1781" s="5" t="s">
        <v>581</v>
      </c>
      <c r="F1781" s="23"/>
      <c r="G1781" s="4" t="s">
        <v>44</v>
      </c>
      <c r="H1781" s="5" t="s">
        <v>43</v>
      </c>
      <c r="I1781" s="7">
        <v>7.3896444519050399E-13</v>
      </c>
      <c r="J1781" s="7"/>
    </row>
    <row r="1782" spans="1:10" s="1" customFormat="1" ht="19.75" customHeight="1" x14ac:dyDescent="0.25">
      <c r="A1782" s="24"/>
      <c r="B1782" s="17" t="s">
        <v>653</v>
      </c>
      <c r="C1782" s="18" t="s">
        <v>38</v>
      </c>
      <c r="D1782" s="19" t="s">
        <v>39</v>
      </c>
      <c r="E1782" s="19" t="s">
        <v>581</v>
      </c>
      <c r="F1782" s="25"/>
      <c r="G1782" s="18" t="s">
        <v>44</v>
      </c>
      <c r="H1782" s="19" t="s">
        <v>43</v>
      </c>
      <c r="I1782" s="21">
        <v>0</v>
      </c>
      <c r="J1782" s="21"/>
    </row>
    <row r="1783" spans="1:10" s="1" customFormat="1" ht="19.75" customHeight="1" x14ac:dyDescent="0.25">
      <c r="A1783" s="22"/>
      <c r="B1783" s="3" t="s">
        <v>653</v>
      </c>
      <c r="C1783" s="4" t="s">
        <v>587</v>
      </c>
      <c r="D1783" s="5" t="s">
        <v>588</v>
      </c>
      <c r="E1783" s="5" t="s">
        <v>581</v>
      </c>
      <c r="F1783" s="23"/>
      <c r="G1783" s="4" t="s">
        <v>44</v>
      </c>
      <c r="H1783" s="5" t="s">
        <v>43</v>
      </c>
      <c r="I1783" s="7">
        <v>-53185.57</v>
      </c>
      <c r="J1783" s="7"/>
    </row>
    <row r="1784" spans="1:10" s="1" customFormat="1" ht="19.75" customHeight="1" x14ac:dyDescent="0.25">
      <c r="A1784" s="24"/>
      <c r="B1784" s="17" t="s">
        <v>653</v>
      </c>
      <c r="C1784" s="18" t="s">
        <v>252</v>
      </c>
      <c r="D1784" s="19" t="s">
        <v>253</v>
      </c>
      <c r="E1784" s="19" t="s">
        <v>581</v>
      </c>
      <c r="F1784" s="25"/>
      <c r="G1784" s="18" t="s">
        <v>44</v>
      </c>
      <c r="H1784" s="19" t="s">
        <v>43</v>
      </c>
      <c r="I1784" s="21">
        <v>1.5987211554602302E-14</v>
      </c>
      <c r="J1784" s="21"/>
    </row>
    <row r="1785" spans="1:10" s="1" customFormat="1" ht="19.75" customHeight="1" x14ac:dyDescent="0.25">
      <c r="A1785" s="22"/>
      <c r="B1785" s="3" t="s">
        <v>653</v>
      </c>
      <c r="C1785" s="4" t="s">
        <v>186</v>
      </c>
      <c r="D1785" s="5" t="s">
        <v>187</v>
      </c>
      <c r="E1785" s="5" t="s">
        <v>581</v>
      </c>
      <c r="F1785" s="23"/>
      <c r="G1785" s="4" t="s">
        <v>44</v>
      </c>
      <c r="H1785" s="5" t="s">
        <v>43</v>
      </c>
      <c r="I1785" s="7">
        <v>0</v>
      </c>
      <c r="J1785" s="7"/>
    </row>
    <row r="1786" spans="1:10" s="1" customFormat="1" ht="19.75" customHeight="1" x14ac:dyDescent="0.25">
      <c r="A1786" s="24"/>
      <c r="B1786" s="17" t="s">
        <v>653</v>
      </c>
      <c r="C1786" s="18" t="s">
        <v>129</v>
      </c>
      <c r="D1786" s="19" t="s">
        <v>130</v>
      </c>
      <c r="E1786" s="19" t="s">
        <v>581</v>
      </c>
      <c r="F1786" s="25"/>
      <c r="G1786" s="18" t="s">
        <v>44</v>
      </c>
      <c r="H1786" s="19" t="s">
        <v>43</v>
      </c>
      <c r="I1786" s="21">
        <v>-1.4551915228366901E-10</v>
      </c>
      <c r="J1786" s="21"/>
    </row>
    <row r="1787" spans="1:10" s="1" customFormat="1" ht="19.75" customHeight="1" x14ac:dyDescent="0.25">
      <c r="A1787" s="22"/>
      <c r="B1787" s="3" t="s">
        <v>653</v>
      </c>
      <c r="C1787" s="4" t="s">
        <v>577</v>
      </c>
      <c r="D1787" s="5" t="s">
        <v>578</v>
      </c>
      <c r="E1787" s="5" t="s">
        <v>581</v>
      </c>
      <c r="F1787" s="23"/>
      <c r="G1787" s="4" t="s">
        <v>44</v>
      </c>
      <c r="H1787" s="5" t="s">
        <v>43</v>
      </c>
      <c r="I1787" s="7">
        <v>2.5579538487363602E-13</v>
      </c>
      <c r="J1787" s="7"/>
    </row>
    <row r="1788" spans="1:10" s="1" customFormat="1" ht="19.75" customHeight="1" x14ac:dyDescent="0.25">
      <c r="A1788" s="24"/>
      <c r="B1788" s="17" t="s">
        <v>653</v>
      </c>
      <c r="C1788" s="18" t="s">
        <v>276</v>
      </c>
      <c r="D1788" s="19" t="s">
        <v>277</v>
      </c>
      <c r="E1788" s="19" t="s">
        <v>581</v>
      </c>
      <c r="F1788" s="25"/>
      <c r="G1788" s="18" t="s">
        <v>44</v>
      </c>
      <c r="H1788" s="19" t="s">
        <v>43</v>
      </c>
      <c r="I1788" s="21">
        <v>5.6843418860808002E-14</v>
      </c>
      <c r="J1788" s="21"/>
    </row>
    <row r="1789" spans="1:10" s="1" customFormat="1" ht="19.75" customHeight="1" x14ac:dyDescent="0.25">
      <c r="A1789" s="8"/>
      <c r="B1789" s="8"/>
      <c r="C1789" s="9"/>
      <c r="D1789" s="9"/>
      <c r="E1789" s="10" t="s">
        <v>581</v>
      </c>
      <c r="F1789" s="10" t="s">
        <v>582</v>
      </c>
      <c r="G1789" s="11" t="s">
        <v>44</v>
      </c>
      <c r="H1789" s="10" t="s">
        <v>43</v>
      </c>
      <c r="I1789" s="12">
        <v>-1.16086695811646E-10</v>
      </c>
      <c r="J1789" s="12"/>
    </row>
    <row r="1790" spans="1:10" s="1" customFormat="1" ht="19.75" customHeight="1" x14ac:dyDescent="0.25">
      <c r="A1790" s="22"/>
      <c r="B1790" s="3" t="s">
        <v>653</v>
      </c>
      <c r="C1790" s="4" t="s">
        <v>32</v>
      </c>
      <c r="D1790" s="5" t="s">
        <v>33</v>
      </c>
      <c r="E1790" s="5" t="s">
        <v>13</v>
      </c>
      <c r="F1790" s="6" t="s">
        <v>13</v>
      </c>
      <c r="G1790" s="4" t="s">
        <v>15</v>
      </c>
      <c r="H1790" s="5" t="s">
        <v>16</v>
      </c>
      <c r="I1790" s="7">
        <v>155748.15</v>
      </c>
      <c r="J1790" s="7"/>
    </row>
    <row r="1791" spans="1:10" s="1" customFormat="1" ht="19.75" customHeight="1" x14ac:dyDescent="0.25">
      <c r="A1791" s="24"/>
      <c r="B1791" s="17" t="s">
        <v>653</v>
      </c>
      <c r="C1791" s="18" t="s">
        <v>34</v>
      </c>
      <c r="D1791" s="19" t="s">
        <v>35</v>
      </c>
      <c r="E1791" s="19" t="s">
        <v>13</v>
      </c>
      <c r="F1791" s="25"/>
      <c r="G1791" s="18" t="s">
        <v>15</v>
      </c>
      <c r="H1791" s="19" t="s">
        <v>16</v>
      </c>
      <c r="I1791" s="21">
        <v>1106656.96</v>
      </c>
      <c r="J1791" s="21"/>
    </row>
    <row r="1792" spans="1:10" s="1" customFormat="1" ht="19.75" customHeight="1" x14ac:dyDescent="0.25">
      <c r="A1792" s="22"/>
      <c r="B1792" s="3" t="s">
        <v>653</v>
      </c>
      <c r="C1792" s="4" t="s">
        <v>36</v>
      </c>
      <c r="D1792" s="5" t="s">
        <v>37</v>
      </c>
      <c r="E1792" s="5" t="s">
        <v>13</v>
      </c>
      <c r="F1792" s="23"/>
      <c r="G1792" s="4" t="s">
        <v>15</v>
      </c>
      <c r="H1792" s="5" t="s">
        <v>16</v>
      </c>
      <c r="I1792" s="7">
        <v>466350.92</v>
      </c>
      <c r="J1792" s="7"/>
    </row>
    <row r="1793" spans="1:10" s="1" customFormat="1" ht="19.75" customHeight="1" x14ac:dyDescent="0.25">
      <c r="A1793" s="24"/>
      <c r="B1793" s="17" t="s">
        <v>653</v>
      </c>
      <c r="C1793" s="18" t="s">
        <v>38</v>
      </c>
      <c r="D1793" s="19" t="s">
        <v>39</v>
      </c>
      <c r="E1793" s="19" t="s">
        <v>13</v>
      </c>
      <c r="F1793" s="25"/>
      <c r="G1793" s="18" t="s">
        <v>15</v>
      </c>
      <c r="H1793" s="19" t="s">
        <v>16</v>
      </c>
      <c r="I1793" s="21">
        <v>442.05</v>
      </c>
      <c r="J1793" s="21"/>
    </row>
    <row r="1794" spans="1:10" s="1" customFormat="1" ht="19.75" customHeight="1" x14ac:dyDescent="0.25">
      <c r="A1794" s="22"/>
      <c r="B1794" s="3" t="s">
        <v>653</v>
      </c>
      <c r="C1794" s="4" t="s">
        <v>626</v>
      </c>
      <c r="D1794" s="5" t="s">
        <v>627</v>
      </c>
      <c r="E1794" s="5" t="s">
        <v>13</v>
      </c>
      <c r="F1794" s="23"/>
      <c r="G1794" s="4" t="s">
        <v>15</v>
      </c>
      <c r="H1794" s="5" t="s">
        <v>16</v>
      </c>
      <c r="I1794" s="7">
        <v>1989414.91</v>
      </c>
      <c r="J1794" s="7"/>
    </row>
    <row r="1795" spans="1:10" s="1" customFormat="1" ht="19.75" customHeight="1" x14ac:dyDescent="0.25">
      <c r="A1795" s="24"/>
      <c r="B1795" s="17" t="s">
        <v>653</v>
      </c>
      <c r="C1795" s="18" t="s">
        <v>587</v>
      </c>
      <c r="D1795" s="19" t="s">
        <v>588</v>
      </c>
      <c r="E1795" s="19" t="s">
        <v>13</v>
      </c>
      <c r="F1795" s="25"/>
      <c r="G1795" s="18" t="s">
        <v>15</v>
      </c>
      <c r="H1795" s="19" t="s">
        <v>16</v>
      </c>
      <c r="I1795" s="21">
        <v>2145319.9300000002</v>
      </c>
      <c r="J1795" s="21"/>
    </row>
    <row r="1796" spans="1:10" s="1" customFormat="1" ht="19.75" customHeight="1" x14ac:dyDescent="0.25">
      <c r="A1796" s="22"/>
      <c r="B1796" s="3" t="s">
        <v>653</v>
      </c>
      <c r="C1796" s="4" t="s">
        <v>129</v>
      </c>
      <c r="D1796" s="5" t="s">
        <v>130</v>
      </c>
      <c r="E1796" s="5" t="s">
        <v>13</v>
      </c>
      <c r="F1796" s="23"/>
      <c r="G1796" s="4" t="s">
        <v>15</v>
      </c>
      <c r="H1796" s="5" t="s">
        <v>16</v>
      </c>
      <c r="I1796" s="7">
        <v>7136067.0800000001</v>
      </c>
      <c r="J1796" s="7"/>
    </row>
    <row r="1797" spans="1:10" s="1" customFormat="1" ht="19.75" customHeight="1" x14ac:dyDescent="0.25">
      <c r="A1797" s="8"/>
      <c r="B1797" s="8"/>
      <c r="C1797" s="9"/>
      <c r="D1797" s="9"/>
      <c r="E1797" s="10" t="s">
        <v>13</v>
      </c>
      <c r="F1797" s="10" t="s">
        <v>13</v>
      </c>
      <c r="G1797" s="11" t="s">
        <v>15</v>
      </c>
      <c r="H1797" s="10" t="s">
        <v>16</v>
      </c>
      <c r="I1797" s="12">
        <v>13000000</v>
      </c>
      <c r="J1797" s="12"/>
    </row>
    <row r="1798" spans="1:10" s="1" customFormat="1" ht="19.75" customHeight="1" x14ac:dyDescent="0.25">
      <c r="A1798" s="24"/>
      <c r="B1798" s="17" t="s">
        <v>653</v>
      </c>
      <c r="C1798" s="18" t="s">
        <v>30</v>
      </c>
      <c r="D1798" s="19" t="s">
        <v>31</v>
      </c>
      <c r="E1798" s="19" t="s">
        <v>51</v>
      </c>
      <c r="F1798" s="20" t="s">
        <v>91</v>
      </c>
      <c r="G1798" s="18" t="s">
        <v>15</v>
      </c>
      <c r="H1798" s="19" t="s">
        <v>16</v>
      </c>
      <c r="I1798" s="21">
        <v>20941.14</v>
      </c>
      <c r="J1798" s="21"/>
    </row>
    <row r="1799" spans="1:10" s="1" customFormat="1" ht="19.75" customHeight="1" x14ac:dyDescent="0.25">
      <c r="A1799" s="22"/>
      <c r="B1799" s="3" t="s">
        <v>653</v>
      </c>
      <c r="C1799" s="4" t="s">
        <v>236</v>
      </c>
      <c r="D1799" s="5" t="s">
        <v>237</v>
      </c>
      <c r="E1799" s="5" t="s">
        <v>51</v>
      </c>
      <c r="F1799" s="23"/>
      <c r="G1799" s="4" t="s">
        <v>15</v>
      </c>
      <c r="H1799" s="5" t="s">
        <v>16</v>
      </c>
      <c r="I1799" s="7">
        <v>30290.66</v>
      </c>
      <c r="J1799" s="7"/>
    </row>
    <row r="1800" spans="1:10" s="1" customFormat="1" ht="19.75" customHeight="1" x14ac:dyDescent="0.25">
      <c r="A1800" s="24"/>
      <c r="B1800" s="17" t="s">
        <v>653</v>
      </c>
      <c r="C1800" s="18" t="s">
        <v>238</v>
      </c>
      <c r="D1800" s="19" t="s">
        <v>239</v>
      </c>
      <c r="E1800" s="19" t="s">
        <v>51</v>
      </c>
      <c r="F1800" s="25"/>
      <c r="G1800" s="18" t="s">
        <v>15</v>
      </c>
      <c r="H1800" s="19" t="s">
        <v>16</v>
      </c>
      <c r="I1800" s="21">
        <v>619.91999999999996</v>
      </c>
      <c r="J1800" s="21"/>
    </row>
    <row r="1801" spans="1:10" s="1" customFormat="1" ht="19.75" customHeight="1" x14ac:dyDescent="0.25">
      <c r="A1801" s="22"/>
      <c r="B1801" s="3" t="s">
        <v>653</v>
      </c>
      <c r="C1801" s="4" t="s">
        <v>32</v>
      </c>
      <c r="D1801" s="5" t="s">
        <v>33</v>
      </c>
      <c r="E1801" s="5" t="s">
        <v>51</v>
      </c>
      <c r="F1801" s="23"/>
      <c r="G1801" s="4" t="s">
        <v>15</v>
      </c>
      <c r="H1801" s="5" t="s">
        <v>16</v>
      </c>
      <c r="I1801" s="7">
        <v>108159.37</v>
      </c>
      <c r="J1801" s="7"/>
    </row>
    <row r="1802" spans="1:10" s="1" customFormat="1" ht="19.75" customHeight="1" x14ac:dyDescent="0.25">
      <c r="A1802" s="24"/>
      <c r="B1802" s="17" t="s">
        <v>653</v>
      </c>
      <c r="C1802" s="18" t="s">
        <v>34</v>
      </c>
      <c r="D1802" s="19" t="s">
        <v>35</v>
      </c>
      <c r="E1802" s="19" t="s">
        <v>51</v>
      </c>
      <c r="F1802" s="25"/>
      <c r="G1802" s="18" t="s">
        <v>15</v>
      </c>
      <c r="H1802" s="19" t="s">
        <v>16</v>
      </c>
      <c r="I1802" s="21">
        <v>1247449.54</v>
      </c>
      <c r="J1802" s="21"/>
    </row>
    <row r="1803" spans="1:10" s="1" customFormat="1" ht="19.75" customHeight="1" x14ac:dyDescent="0.25">
      <c r="A1803" s="22"/>
      <c r="B1803" s="3" t="s">
        <v>653</v>
      </c>
      <c r="C1803" s="4" t="s">
        <v>36</v>
      </c>
      <c r="D1803" s="5" t="s">
        <v>37</v>
      </c>
      <c r="E1803" s="5" t="s">
        <v>51</v>
      </c>
      <c r="F1803" s="23"/>
      <c r="G1803" s="4" t="s">
        <v>15</v>
      </c>
      <c r="H1803" s="5" t="s">
        <v>16</v>
      </c>
      <c r="I1803" s="7">
        <v>336570.72</v>
      </c>
      <c r="J1803" s="7"/>
    </row>
    <row r="1804" spans="1:10" s="1" customFormat="1" ht="19.75" customHeight="1" x14ac:dyDescent="0.25">
      <c r="A1804" s="24"/>
      <c r="B1804" s="17" t="s">
        <v>653</v>
      </c>
      <c r="C1804" s="18" t="s">
        <v>38</v>
      </c>
      <c r="D1804" s="19" t="s">
        <v>39</v>
      </c>
      <c r="E1804" s="19" t="s">
        <v>51</v>
      </c>
      <c r="F1804" s="25"/>
      <c r="G1804" s="18" t="s">
        <v>15</v>
      </c>
      <c r="H1804" s="19" t="s">
        <v>16</v>
      </c>
      <c r="I1804" s="21">
        <v>567</v>
      </c>
      <c r="J1804" s="21"/>
    </row>
    <row r="1805" spans="1:10" s="1" customFormat="1" ht="19.75" customHeight="1" x14ac:dyDescent="0.25">
      <c r="A1805" s="22"/>
      <c r="B1805" s="3" t="s">
        <v>653</v>
      </c>
      <c r="C1805" s="4" t="s">
        <v>246</v>
      </c>
      <c r="D1805" s="5" t="s">
        <v>247</v>
      </c>
      <c r="E1805" s="5" t="s">
        <v>51</v>
      </c>
      <c r="F1805" s="23"/>
      <c r="G1805" s="4" t="s">
        <v>15</v>
      </c>
      <c r="H1805" s="5" t="s">
        <v>16</v>
      </c>
      <c r="I1805" s="7">
        <v>758.38</v>
      </c>
      <c r="J1805" s="7"/>
    </row>
    <row r="1806" spans="1:10" s="1" customFormat="1" ht="19.75" customHeight="1" x14ac:dyDescent="0.25">
      <c r="A1806" s="24"/>
      <c r="B1806" s="17" t="s">
        <v>653</v>
      </c>
      <c r="C1806" s="18" t="s">
        <v>626</v>
      </c>
      <c r="D1806" s="19" t="s">
        <v>627</v>
      </c>
      <c r="E1806" s="19" t="s">
        <v>51</v>
      </c>
      <c r="F1806" s="25"/>
      <c r="G1806" s="18" t="s">
        <v>15</v>
      </c>
      <c r="H1806" s="19" t="s">
        <v>16</v>
      </c>
      <c r="I1806" s="21">
        <v>833949.93</v>
      </c>
      <c r="J1806" s="21"/>
    </row>
    <row r="1807" spans="1:10" s="1" customFormat="1" ht="19.75" customHeight="1" x14ac:dyDescent="0.25">
      <c r="A1807" s="22"/>
      <c r="B1807" s="3" t="s">
        <v>653</v>
      </c>
      <c r="C1807" s="4" t="s">
        <v>587</v>
      </c>
      <c r="D1807" s="5" t="s">
        <v>588</v>
      </c>
      <c r="E1807" s="5" t="s">
        <v>51</v>
      </c>
      <c r="F1807" s="23"/>
      <c r="G1807" s="4" t="s">
        <v>15</v>
      </c>
      <c r="H1807" s="5" t="s">
        <v>16</v>
      </c>
      <c r="I1807" s="7">
        <v>1458459.84</v>
      </c>
      <c r="J1807" s="7"/>
    </row>
    <row r="1808" spans="1:10" s="1" customFormat="1" ht="19.75" customHeight="1" x14ac:dyDescent="0.25">
      <c r="A1808" s="24"/>
      <c r="B1808" s="17" t="s">
        <v>653</v>
      </c>
      <c r="C1808" s="18" t="s">
        <v>318</v>
      </c>
      <c r="D1808" s="19" t="s">
        <v>319</v>
      </c>
      <c r="E1808" s="19" t="s">
        <v>51</v>
      </c>
      <c r="F1808" s="25"/>
      <c r="G1808" s="18" t="s">
        <v>15</v>
      </c>
      <c r="H1808" s="19" t="s">
        <v>16</v>
      </c>
      <c r="I1808" s="21">
        <v>30800</v>
      </c>
      <c r="J1808" s="21"/>
    </row>
    <row r="1809" spans="1:10" s="1" customFormat="1" ht="19.75" customHeight="1" x14ac:dyDescent="0.25">
      <c r="A1809" s="22"/>
      <c r="B1809" s="3" t="s">
        <v>653</v>
      </c>
      <c r="C1809" s="4" t="s">
        <v>252</v>
      </c>
      <c r="D1809" s="5" t="s">
        <v>253</v>
      </c>
      <c r="E1809" s="5" t="s">
        <v>51</v>
      </c>
      <c r="F1809" s="23"/>
      <c r="G1809" s="4" t="s">
        <v>15</v>
      </c>
      <c r="H1809" s="5" t="s">
        <v>16</v>
      </c>
      <c r="I1809" s="7">
        <v>260.77999999999997</v>
      </c>
      <c r="J1809" s="7"/>
    </row>
    <row r="1810" spans="1:10" s="1" customFormat="1" ht="19.75" customHeight="1" x14ac:dyDescent="0.25">
      <c r="A1810" s="24"/>
      <c r="B1810" s="17" t="s">
        <v>653</v>
      </c>
      <c r="C1810" s="18" t="s">
        <v>55</v>
      </c>
      <c r="D1810" s="19" t="s">
        <v>56</v>
      </c>
      <c r="E1810" s="19" t="s">
        <v>51</v>
      </c>
      <c r="F1810" s="25"/>
      <c r="G1810" s="18" t="s">
        <v>15</v>
      </c>
      <c r="H1810" s="19" t="s">
        <v>16</v>
      </c>
      <c r="I1810" s="21">
        <v>19523.64</v>
      </c>
      <c r="J1810" s="21"/>
    </row>
    <row r="1811" spans="1:10" s="1" customFormat="1" ht="19.75" customHeight="1" x14ac:dyDescent="0.25">
      <c r="A1811" s="22"/>
      <c r="B1811" s="3" t="s">
        <v>653</v>
      </c>
      <c r="C1811" s="4" t="s">
        <v>94</v>
      </c>
      <c r="D1811" s="5" t="s">
        <v>95</v>
      </c>
      <c r="E1811" s="5" t="s">
        <v>51</v>
      </c>
      <c r="F1811" s="23"/>
      <c r="G1811" s="4" t="s">
        <v>15</v>
      </c>
      <c r="H1811" s="5" t="s">
        <v>16</v>
      </c>
      <c r="I1811" s="7">
        <v>668.02</v>
      </c>
      <c r="J1811" s="7"/>
    </row>
    <row r="1812" spans="1:10" s="1" customFormat="1" ht="19.75" customHeight="1" x14ac:dyDescent="0.25">
      <c r="A1812" s="24"/>
      <c r="B1812" s="17" t="s">
        <v>653</v>
      </c>
      <c r="C1812" s="18" t="s">
        <v>11</v>
      </c>
      <c r="D1812" s="19" t="s">
        <v>12</v>
      </c>
      <c r="E1812" s="19" t="s">
        <v>51</v>
      </c>
      <c r="F1812" s="25"/>
      <c r="G1812" s="18" t="s">
        <v>15</v>
      </c>
      <c r="H1812" s="19" t="s">
        <v>16</v>
      </c>
      <c r="I1812" s="21">
        <v>0</v>
      </c>
      <c r="J1812" s="21"/>
    </row>
    <row r="1813" spans="1:10" s="1" customFormat="1" ht="19.75" customHeight="1" x14ac:dyDescent="0.25">
      <c r="A1813" s="22"/>
      <c r="B1813" s="3" t="s">
        <v>653</v>
      </c>
      <c r="C1813" s="4" t="s">
        <v>61</v>
      </c>
      <c r="D1813" s="5" t="s">
        <v>62</v>
      </c>
      <c r="E1813" s="5" t="s">
        <v>51</v>
      </c>
      <c r="F1813" s="23"/>
      <c r="G1813" s="4" t="s">
        <v>15</v>
      </c>
      <c r="H1813" s="5" t="s">
        <v>16</v>
      </c>
      <c r="I1813" s="7">
        <v>55.14</v>
      </c>
      <c r="J1813" s="7"/>
    </row>
    <row r="1814" spans="1:10" s="1" customFormat="1" ht="19.75" customHeight="1" x14ac:dyDescent="0.25">
      <c r="A1814" s="24"/>
      <c r="B1814" s="17" t="s">
        <v>653</v>
      </c>
      <c r="C1814" s="18" t="s">
        <v>63</v>
      </c>
      <c r="D1814" s="19" t="s">
        <v>64</v>
      </c>
      <c r="E1814" s="19" t="s">
        <v>51</v>
      </c>
      <c r="F1814" s="25"/>
      <c r="G1814" s="18" t="s">
        <v>15</v>
      </c>
      <c r="H1814" s="19" t="s">
        <v>16</v>
      </c>
      <c r="I1814" s="21">
        <v>1766.36</v>
      </c>
      <c r="J1814" s="21"/>
    </row>
    <row r="1815" spans="1:10" s="1" customFormat="1" ht="19.75" customHeight="1" x14ac:dyDescent="0.25">
      <c r="A1815" s="22"/>
      <c r="B1815" s="3" t="s">
        <v>653</v>
      </c>
      <c r="C1815" s="4" t="s">
        <v>65</v>
      </c>
      <c r="D1815" s="5" t="s">
        <v>66</v>
      </c>
      <c r="E1815" s="5" t="s">
        <v>51</v>
      </c>
      <c r="F1815" s="23"/>
      <c r="G1815" s="4" t="s">
        <v>15</v>
      </c>
      <c r="H1815" s="5" t="s">
        <v>16</v>
      </c>
      <c r="I1815" s="7">
        <v>567480.56000000006</v>
      </c>
      <c r="J1815" s="7"/>
    </row>
    <row r="1816" spans="1:10" s="1" customFormat="1" ht="19.75" customHeight="1" x14ac:dyDescent="0.25">
      <c r="A1816" s="24"/>
      <c r="B1816" s="17" t="s">
        <v>653</v>
      </c>
      <c r="C1816" s="18" t="s">
        <v>67</v>
      </c>
      <c r="D1816" s="19" t="s">
        <v>68</v>
      </c>
      <c r="E1816" s="19" t="s">
        <v>51</v>
      </c>
      <c r="F1816" s="25"/>
      <c r="G1816" s="18" t="s">
        <v>15</v>
      </c>
      <c r="H1816" s="19" t="s">
        <v>16</v>
      </c>
      <c r="I1816" s="21">
        <v>2459.4299999999998</v>
      </c>
      <c r="J1816" s="21"/>
    </row>
    <row r="1817" spans="1:10" s="1" customFormat="1" ht="19.75" customHeight="1" x14ac:dyDescent="0.25">
      <c r="A1817" s="22"/>
      <c r="B1817" s="3" t="s">
        <v>653</v>
      </c>
      <c r="C1817" s="4" t="s">
        <v>71</v>
      </c>
      <c r="D1817" s="5" t="s">
        <v>72</v>
      </c>
      <c r="E1817" s="5" t="s">
        <v>51</v>
      </c>
      <c r="F1817" s="23"/>
      <c r="G1817" s="4" t="s">
        <v>15</v>
      </c>
      <c r="H1817" s="5" t="s">
        <v>16</v>
      </c>
      <c r="I1817" s="7">
        <v>1228.1500000000001</v>
      </c>
      <c r="J1817" s="7"/>
    </row>
    <row r="1818" spans="1:10" s="1" customFormat="1" ht="19.75" customHeight="1" x14ac:dyDescent="0.25">
      <c r="A1818" s="24"/>
      <c r="B1818" s="17" t="s">
        <v>653</v>
      </c>
      <c r="C1818" s="18" t="s">
        <v>170</v>
      </c>
      <c r="D1818" s="19" t="s">
        <v>171</v>
      </c>
      <c r="E1818" s="19" t="s">
        <v>51</v>
      </c>
      <c r="F1818" s="25"/>
      <c r="G1818" s="18" t="s">
        <v>15</v>
      </c>
      <c r="H1818" s="19" t="s">
        <v>16</v>
      </c>
      <c r="I1818" s="21">
        <v>130.19999999999999</v>
      </c>
      <c r="J1818" s="21"/>
    </row>
    <row r="1819" spans="1:10" s="1" customFormat="1" ht="19.75" customHeight="1" x14ac:dyDescent="0.25">
      <c r="A1819" s="22"/>
      <c r="B1819" s="3" t="s">
        <v>653</v>
      </c>
      <c r="C1819" s="4" t="s">
        <v>172</v>
      </c>
      <c r="D1819" s="5" t="s">
        <v>173</v>
      </c>
      <c r="E1819" s="5" t="s">
        <v>51</v>
      </c>
      <c r="F1819" s="23"/>
      <c r="G1819" s="4" t="s">
        <v>15</v>
      </c>
      <c r="H1819" s="5" t="s">
        <v>16</v>
      </c>
      <c r="I1819" s="7">
        <v>-1.13686837721616E-13</v>
      </c>
      <c r="J1819" s="7"/>
    </row>
    <row r="1820" spans="1:10" s="1" customFormat="1" ht="19.75" customHeight="1" x14ac:dyDescent="0.25">
      <c r="A1820" s="24"/>
      <c r="B1820" s="17" t="s">
        <v>653</v>
      </c>
      <c r="C1820" s="18" t="s">
        <v>75</v>
      </c>
      <c r="D1820" s="19" t="s">
        <v>76</v>
      </c>
      <c r="E1820" s="19" t="s">
        <v>51</v>
      </c>
      <c r="F1820" s="25"/>
      <c r="G1820" s="18" t="s">
        <v>15</v>
      </c>
      <c r="H1820" s="19" t="s">
        <v>16</v>
      </c>
      <c r="I1820" s="21">
        <v>1296.77</v>
      </c>
      <c r="J1820" s="21"/>
    </row>
    <row r="1821" spans="1:10" s="1" customFormat="1" ht="19.75" customHeight="1" x14ac:dyDescent="0.25">
      <c r="A1821" s="22"/>
      <c r="B1821" s="3" t="s">
        <v>653</v>
      </c>
      <c r="C1821" s="4" t="s">
        <v>77</v>
      </c>
      <c r="D1821" s="5" t="s">
        <v>78</v>
      </c>
      <c r="E1821" s="5" t="s">
        <v>51</v>
      </c>
      <c r="F1821" s="23"/>
      <c r="G1821" s="4" t="s">
        <v>15</v>
      </c>
      <c r="H1821" s="5" t="s">
        <v>16</v>
      </c>
      <c r="I1821" s="7">
        <v>19112.419999999998</v>
      </c>
      <c r="J1821" s="7"/>
    </row>
    <row r="1822" spans="1:10" s="1" customFormat="1" ht="19.75" customHeight="1" x14ac:dyDescent="0.25">
      <c r="A1822" s="24"/>
      <c r="B1822" s="17" t="s">
        <v>653</v>
      </c>
      <c r="C1822" s="18" t="s">
        <v>81</v>
      </c>
      <c r="D1822" s="19" t="s">
        <v>82</v>
      </c>
      <c r="E1822" s="19" t="s">
        <v>51</v>
      </c>
      <c r="F1822" s="25"/>
      <c r="G1822" s="18" t="s">
        <v>15</v>
      </c>
      <c r="H1822" s="19" t="s">
        <v>16</v>
      </c>
      <c r="I1822" s="21">
        <v>368.55</v>
      </c>
      <c r="J1822" s="21"/>
    </row>
    <row r="1823" spans="1:10" s="1" customFormat="1" ht="19.75" customHeight="1" x14ac:dyDescent="0.25">
      <c r="A1823" s="22"/>
      <c r="B1823" s="3" t="s">
        <v>653</v>
      </c>
      <c r="C1823" s="4" t="s">
        <v>186</v>
      </c>
      <c r="D1823" s="5" t="s">
        <v>187</v>
      </c>
      <c r="E1823" s="5" t="s">
        <v>51</v>
      </c>
      <c r="F1823" s="23"/>
      <c r="G1823" s="4" t="s">
        <v>15</v>
      </c>
      <c r="H1823" s="5" t="s">
        <v>16</v>
      </c>
      <c r="I1823" s="7">
        <v>466.03</v>
      </c>
      <c r="J1823" s="7"/>
    </row>
    <row r="1824" spans="1:10" s="1" customFormat="1" ht="19.75" customHeight="1" x14ac:dyDescent="0.25">
      <c r="A1824" s="24"/>
      <c r="B1824" s="17" t="s">
        <v>653</v>
      </c>
      <c r="C1824" s="18" t="s">
        <v>129</v>
      </c>
      <c r="D1824" s="19" t="s">
        <v>130</v>
      </c>
      <c r="E1824" s="19" t="s">
        <v>51</v>
      </c>
      <c r="F1824" s="25"/>
      <c r="G1824" s="18" t="s">
        <v>15</v>
      </c>
      <c r="H1824" s="19" t="s">
        <v>16</v>
      </c>
      <c r="I1824" s="21">
        <v>1399683.7</v>
      </c>
      <c r="J1824" s="21"/>
    </row>
    <row r="1825" spans="1:10" s="1" customFormat="1" ht="19.75" customHeight="1" x14ac:dyDescent="0.25">
      <c r="A1825" s="22"/>
      <c r="B1825" s="3" t="s">
        <v>653</v>
      </c>
      <c r="C1825" s="4" t="s">
        <v>658</v>
      </c>
      <c r="D1825" s="5" t="s">
        <v>659</v>
      </c>
      <c r="E1825" s="5" t="s">
        <v>51</v>
      </c>
      <c r="F1825" s="23"/>
      <c r="G1825" s="4" t="s">
        <v>15</v>
      </c>
      <c r="H1825" s="5" t="s">
        <v>16</v>
      </c>
      <c r="I1825" s="7">
        <v>95.98</v>
      </c>
      <c r="J1825" s="7"/>
    </row>
    <row r="1826" spans="1:10" s="1" customFormat="1" ht="19.75" customHeight="1" x14ac:dyDescent="0.25">
      <c r="A1826" s="24"/>
      <c r="B1826" s="17" t="s">
        <v>653</v>
      </c>
      <c r="C1826" s="18" t="s">
        <v>577</v>
      </c>
      <c r="D1826" s="19" t="s">
        <v>578</v>
      </c>
      <c r="E1826" s="19" t="s">
        <v>51</v>
      </c>
      <c r="F1826" s="25"/>
      <c r="G1826" s="18" t="s">
        <v>15</v>
      </c>
      <c r="H1826" s="19" t="s">
        <v>16</v>
      </c>
      <c r="I1826" s="21">
        <v>4321.3</v>
      </c>
      <c r="J1826" s="21"/>
    </row>
    <row r="1827" spans="1:10" s="1" customFormat="1" ht="19.75" customHeight="1" x14ac:dyDescent="0.25">
      <c r="A1827" s="22"/>
      <c r="B1827" s="3" t="s">
        <v>653</v>
      </c>
      <c r="C1827" s="4" t="s">
        <v>276</v>
      </c>
      <c r="D1827" s="5" t="s">
        <v>277</v>
      </c>
      <c r="E1827" s="5" t="s">
        <v>51</v>
      </c>
      <c r="F1827" s="23"/>
      <c r="G1827" s="4" t="s">
        <v>15</v>
      </c>
      <c r="H1827" s="5" t="s">
        <v>16</v>
      </c>
      <c r="I1827" s="7">
        <v>670.71</v>
      </c>
      <c r="J1827" s="7"/>
    </row>
    <row r="1828" spans="1:10" s="1" customFormat="1" ht="19.75" customHeight="1" x14ac:dyDescent="0.25">
      <c r="A1828" s="24"/>
      <c r="B1828" s="17" t="s">
        <v>653</v>
      </c>
      <c r="C1828" s="18" t="s">
        <v>87</v>
      </c>
      <c r="D1828" s="19" t="s">
        <v>88</v>
      </c>
      <c r="E1828" s="19" t="s">
        <v>51</v>
      </c>
      <c r="F1828" s="25"/>
      <c r="G1828" s="18" t="s">
        <v>15</v>
      </c>
      <c r="H1828" s="19" t="s">
        <v>16</v>
      </c>
      <c r="I1828" s="21">
        <v>1679.1</v>
      </c>
      <c r="J1828" s="21"/>
    </row>
    <row r="1829" spans="1:10" s="1" customFormat="1" ht="19.75" customHeight="1" x14ac:dyDescent="0.25">
      <c r="A1829" s="22"/>
      <c r="B1829" s="3" t="s">
        <v>653</v>
      </c>
      <c r="C1829" s="4" t="s">
        <v>89</v>
      </c>
      <c r="D1829" s="5" t="s">
        <v>90</v>
      </c>
      <c r="E1829" s="5" t="s">
        <v>51</v>
      </c>
      <c r="F1829" s="23"/>
      <c r="G1829" s="4" t="s">
        <v>15</v>
      </c>
      <c r="H1829" s="5" t="s">
        <v>16</v>
      </c>
      <c r="I1829" s="7">
        <v>2395</v>
      </c>
      <c r="J1829" s="7"/>
    </row>
    <row r="1830" spans="1:10" s="1" customFormat="1" ht="19.75" customHeight="1" x14ac:dyDescent="0.25">
      <c r="A1830" s="8"/>
      <c r="B1830" s="8"/>
      <c r="C1830" s="9"/>
      <c r="D1830" s="9"/>
      <c r="E1830" s="10" t="s">
        <v>51</v>
      </c>
      <c r="F1830" s="10" t="s">
        <v>91</v>
      </c>
      <c r="G1830" s="11" t="s">
        <v>15</v>
      </c>
      <c r="H1830" s="10" t="s">
        <v>16</v>
      </c>
      <c r="I1830" s="12">
        <v>6092228.3399999999</v>
      </c>
      <c r="J1830" s="12"/>
    </row>
    <row r="1831" spans="1:10" s="1" customFormat="1" ht="19.75" customHeight="1" x14ac:dyDescent="0.25">
      <c r="A1831" s="24"/>
      <c r="B1831" s="17" t="s">
        <v>653</v>
      </c>
      <c r="C1831" s="18" t="s">
        <v>32</v>
      </c>
      <c r="D1831" s="19" t="s">
        <v>33</v>
      </c>
      <c r="E1831" s="19" t="s">
        <v>1072</v>
      </c>
      <c r="F1831" s="20" t="s">
        <v>1072</v>
      </c>
      <c r="G1831" s="18" t="s">
        <v>120</v>
      </c>
      <c r="H1831" s="19" t="s">
        <v>16</v>
      </c>
      <c r="I1831" s="21">
        <v>11980.67</v>
      </c>
      <c r="J1831" s="21"/>
    </row>
    <row r="1832" spans="1:10" s="1" customFormat="1" ht="19.75" customHeight="1" x14ac:dyDescent="0.25">
      <c r="A1832" s="22"/>
      <c r="B1832" s="3" t="s">
        <v>653</v>
      </c>
      <c r="C1832" s="4" t="s">
        <v>34</v>
      </c>
      <c r="D1832" s="5" t="s">
        <v>35</v>
      </c>
      <c r="E1832" s="5" t="s">
        <v>1072</v>
      </c>
      <c r="F1832" s="23"/>
      <c r="G1832" s="4" t="s">
        <v>120</v>
      </c>
      <c r="H1832" s="5" t="s">
        <v>16</v>
      </c>
      <c r="I1832" s="7">
        <v>51757.34</v>
      </c>
      <c r="J1832" s="7"/>
    </row>
    <row r="1833" spans="1:10" s="1" customFormat="1" ht="19.75" customHeight="1" x14ac:dyDescent="0.25">
      <c r="A1833" s="24"/>
      <c r="B1833" s="17" t="s">
        <v>653</v>
      </c>
      <c r="C1833" s="18" t="s">
        <v>36</v>
      </c>
      <c r="D1833" s="19" t="s">
        <v>37</v>
      </c>
      <c r="E1833" s="19" t="s">
        <v>1072</v>
      </c>
      <c r="F1833" s="25"/>
      <c r="G1833" s="18" t="s">
        <v>120</v>
      </c>
      <c r="H1833" s="19" t="s">
        <v>16</v>
      </c>
      <c r="I1833" s="21">
        <v>8806.0499999999993</v>
      </c>
      <c r="J1833" s="21"/>
    </row>
    <row r="1834" spans="1:10" s="1" customFormat="1" ht="19.75" customHeight="1" x14ac:dyDescent="0.25">
      <c r="A1834" s="22"/>
      <c r="B1834" s="3" t="s">
        <v>653</v>
      </c>
      <c r="C1834" s="4" t="s">
        <v>38</v>
      </c>
      <c r="D1834" s="5" t="s">
        <v>39</v>
      </c>
      <c r="E1834" s="5" t="s">
        <v>1072</v>
      </c>
      <c r="F1834" s="23"/>
      <c r="G1834" s="4" t="s">
        <v>120</v>
      </c>
      <c r="H1834" s="5" t="s">
        <v>16</v>
      </c>
      <c r="I1834" s="7">
        <v>0.67</v>
      </c>
      <c r="J1834" s="7"/>
    </row>
    <row r="1835" spans="1:10" s="1" customFormat="1" ht="19.75" customHeight="1" x14ac:dyDescent="0.25">
      <c r="A1835" s="24"/>
      <c r="B1835" s="17" t="s">
        <v>653</v>
      </c>
      <c r="C1835" s="18" t="s">
        <v>79</v>
      </c>
      <c r="D1835" s="19" t="s">
        <v>80</v>
      </c>
      <c r="E1835" s="19" t="s">
        <v>1072</v>
      </c>
      <c r="F1835" s="25"/>
      <c r="G1835" s="18" t="s">
        <v>120</v>
      </c>
      <c r="H1835" s="19" t="s">
        <v>16</v>
      </c>
      <c r="I1835" s="21">
        <v>158750</v>
      </c>
      <c r="J1835" s="21"/>
    </row>
    <row r="1836" spans="1:10" s="1" customFormat="1" ht="19.75" customHeight="1" x14ac:dyDescent="0.25">
      <c r="A1836" s="8"/>
      <c r="B1836" s="8"/>
      <c r="C1836" s="9"/>
      <c r="D1836" s="9"/>
      <c r="E1836" s="10" t="s">
        <v>1072</v>
      </c>
      <c r="F1836" s="10" t="s">
        <v>1072</v>
      </c>
      <c r="G1836" s="11" t="s">
        <v>120</v>
      </c>
      <c r="H1836" s="10" t="s">
        <v>16</v>
      </c>
      <c r="I1836" s="12">
        <v>231294.73</v>
      </c>
      <c r="J1836" s="12"/>
    </row>
    <row r="1837" spans="1:10" s="1" customFormat="1" ht="19.75" customHeight="1" x14ac:dyDescent="0.25">
      <c r="A1837" s="13" t="s">
        <v>652</v>
      </c>
      <c r="B1837" s="14"/>
      <c r="C1837" s="9"/>
      <c r="D1837" s="9"/>
      <c r="E1837" s="9"/>
      <c r="F1837" s="9"/>
      <c r="G1837" s="9"/>
      <c r="H1837" s="10" t="s">
        <v>660</v>
      </c>
      <c r="I1837" s="12">
        <v>23033824.52</v>
      </c>
      <c r="J1837" s="12">
        <v>996739.68</v>
      </c>
    </row>
    <row r="1838" spans="1:10" s="1" customFormat="1" ht="11.15" customHeight="1" x14ac:dyDescent="0.25">
      <c r="A1838" s="15"/>
      <c r="B1838" s="16"/>
      <c r="C1838" s="15"/>
      <c r="D1838" s="16"/>
      <c r="E1838" s="15"/>
      <c r="F1838" s="15"/>
      <c r="G1838" s="15"/>
      <c r="H1838" s="15"/>
      <c r="I1838" s="15"/>
      <c r="J1838" s="15"/>
    </row>
    <row r="1839" spans="1:10" s="1" customFormat="1" ht="19.75" customHeight="1" x14ac:dyDescent="0.25">
      <c r="A1839" s="3" t="s">
        <v>986</v>
      </c>
      <c r="B1839" s="3" t="s">
        <v>1079</v>
      </c>
      <c r="C1839" s="4" t="s">
        <v>129</v>
      </c>
      <c r="D1839" s="5" t="s">
        <v>130</v>
      </c>
      <c r="E1839" s="5" t="s">
        <v>396</v>
      </c>
      <c r="F1839" s="6" t="s">
        <v>396</v>
      </c>
      <c r="G1839" s="4" t="s">
        <v>44</v>
      </c>
      <c r="H1839" s="5" t="s">
        <v>16</v>
      </c>
      <c r="I1839" s="7">
        <v>0</v>
      </c>
      <c r="J1839" s="7"/>
    </row>
    <row r="1840" spans="1:10" s="1" customFormat="1" ht="19.75" customHeight="1" x14ac:dyDescent="0.25">
      <c r="A1840" s="24"/>
      <c r="B1840" s="17" t="s">
        <v>1079</v>
      </c>
      <c r="C1840" s="18" t="s">
        <v>666</v>
      </c>
      <c r="D1840" s="19" t="s">
        <v>667</v>
      </c>
      <c r="E1840" s="19" t="s">
        <v>396</v>
      </c>
      <c r="F1840" s="25"/>
      <c r="G1840" s="18" t="s">
        <v>44</v>
      </c>
      <c r="H1840" s="19" t="s">
        <v>16</v>
      </c>
      <c r="I1840" s="21">
        <v>-2.1827872842550301E-10</v>
      </c>
      <c r="J1840" s="21"/>
    </row>
    <row r="1841" spans="1:10" s="1" customFormat="1" ht="19.75" customHeight="1" x14ac:dyDescent="0.25">
      <c r="A1841" s="8"/>
      <c r="B1841" s="8"/>
      <c r="C1841" s="9"/>
      <c r="D1841" s="9"/>
      <c r="E1841" s="10" t="s">
        <v>396</v>
      </c>
      <c r="F1841" s="10" t="s">
        <v>396</v>
      </c>
      <c r="G1841" s="11" t="s">
        <v>44</v>
      </c>
      <c r="H1841" s="10" t="s">
        <v>16</v>
      </c>
      <c r="I1841" s="12">
        <v>-2.1827872842550301E-10</v>
      </c>
      <c r="J1841" s="12"/>
    </row>
    <row r="1842" spans="1:10" s="1" customFormat="1" ht="19.75" customHeight="1" x14ac:dyDescent="0.25">
      <c r="A1842" s="13" t="s">
        <v>986</v>
      </c>
      <c r="B1842" s="14"/>
      <c r="C1842" s="9"/>
      <c r="D1842" s="9"/>
      <c r="E1842" s="9"/>
      <c r="F1842" s="9"/>
      <c r="G1842" s="9"/>
      <c r="H1842" s="10" t="s">
        <v>1080</v>
      </c>
      <c r="I1842" s="12">
        <v>-2.1827872842550301E-10</v>
      </c>
      <c r="J1842" s="12"/>
    </row>
    <row r="1843" spans="1:10" s="1" customFormat="1" ht="11.15" customHeight="1" x14ac:dyDescent="0.25">
      <c r="A1843" s="15"/>
      <c r="B1843" s="16"/>
      <c r="C1843" s="15"/>
      <c r="D1843" s="16"/>
      <c r="E1843" s="15"/>
      <c r="F1843" s="15"/>
      <c r="G1843" s="15"/>
      <c r="H1843" s="15"/>
      <c r="I1843" s="15"/>
      <c r="J1843" s="15"/>
    </row>
    <row r="1844" spans="1:10" s="1" customFormat="1" ht="19.75" customHeight="1" x14ac:dyDescent="0.25">
      <c r="A1844" s="3" t="s">
        <v>661</v>
      </c>
      <c r="B1844" s="3" t="s">
        <v>662</v>
      </c>
      <c r="C1844" s="4" t="s">
        <v>129</v>
      </c>
      <c r="D1844" s="5" t="s">
        <v>130</v>
      </c>
      <c r="E1844" s="5" t="s">
        <v>663</v>
      </c>
      <c r="F1844" s="6" t="s">
        <v>664</v>
      </c>
      <c r="G1844" s="4" t="s">
        <v>15</v>
      </c>
      <c r="H1844" s="5" t="s">
        <v>563</v>
      </c>
      <c r="I1844" s="7">
        <v>13745001</v>
      </c>
      <c r="J1844" s="7"/>
    </row>
    <row r="1845" spans="1:10" s="1" customFormat="1" ht="19.75" customHeight="1" x14ac:dyDescent="0.25">
      <c r="A1845" s="8"/>
      <c r="B1845" s="8"/>
      <c r="C1845" s="9"/>
      <c r="D1845" s="9"/>
      <c r="E1845" s="10" t="s">
        <v>663</v>
      </c>
      <c r="F1845" s="10" t="s">
        <v>664</v>
      </c>
      <c r="G1845" s="11" t="s">
        <v>15</v>
      </c>
      <c r="H1845" s="10" t="s">
        <v>563</v>
      </c>
      <c r="I1845" s="12">
        <v>13745001</v>
      </c>
      <c r="J1845" s="12"/>
    </row>
    <row r="1846" spans="1:10" s="1" customFormat="1" ht="19.75" customHeight="1" x14ac:dyDescent="0.25">
      <c r="A1846" s="24"/>
      <c r="B1846" s="17" t="s">
        <v>662</v>
      </c>
      <c r="C1846" s="18" t="s">
        <v>129</v>
      </c>
      <c r="D1846" s="19" t="s">
        <v>130</v>
      </c>
      <c r="E1846" s="19" t="s">
        <v>663</v>
      </c>
      <c r="F1846" s="20" t="s">
        <v>665</v>
      </c>
      <c r="G1846" s="18" t="s">
        <v>44</v>
      </c>
      <c r="H1846" s="19" t="s">
        <v>563</v>
      </c>
      <c r="I1846" s="21">
        <v>56348786.009999998</v>
      </c>
      <c r="J1846" s="21">
        <v>2303181.73</v>
      </c>
    </row>
    <row r="1847" spans="1:10" s="1" customFormat="1" ht="19.75" customHeight="1" x14ac:dyDescent="0.25">
      <c r="A1847" s="22"/>
      <c r="B1847" s="3" t="s">
        <v>662</v>
      </c>
      <c r="C1847" s="4" t="s">
        <v>666</v>
      </c>
      <c r="D1847" s="5" t="s">
        <v>667</v>
      </c>
      <c r="E1847" s="5" t="s">
        <v>663</v>
      </c>
      <c r="F1847" s="23"/>
      <c r="G1847" s="4" t="s">
        <v>44</v>
      </c>
      <c r="H1847" s="5" t="s">
        <v>563</v>
      </c>
      <c r="I1847" s="7">
        <v>438019</v>
      </c>
      <c r="J1847" s="7"/>
    </row>
    <row r="1848" spans="1:10" s="1" customFormat="1" ht="19.75" customHeight="1" x14ac:dyDescent="0.25">
      <c r="A1848" s="8"/>
      <c r="B1848" s="8"/>
      <c r="C1848" s="9"/>
      <c r="D1848" s="9"/>
      <c r="E1848" s="10" t="s">
        <v>663</v>
      </c>
      <c r="F1848" s="10" t="s">
        <v>665</v>
      </c>
      <c r="G1848" s="11" t="s">
        <v>44</v>
      </c>
      <c r="H1848" s="10" t="s">
        <v>563</v>
      </c>
      <c r="I1848" s="12">
        <v>56786805.009999998</v>
      </c>
      <c r="J1848" s="12">
        <v>2303181.73</v>
      </c>
    </row>
    <row r="1849" spans="1:10" s="1" customFormat="1" ht="19.75" customHeight="1" x14ac:dyDescent="0.25">
      <c r="A1849" s="24"/>
      <c r="B1849" s="17" t="s">
        <v>662</v>
      </c>
      <c r="C1849" s="18" t="s">
        <v>53</v>
      </c>
      <c r="D1849" s="19" t="s">
        <v>54</v>
      </c>
      <c r="E1849" s="19" t="s">
        <v>668</v>
      </c>
      <c r="F1849" s="20" t="s">
        <v>669</v>
      </c>
      <c r="G1849" s="18" t="s">
        <v>44</v>
      </c>
      <c r="H1849" s="19" t="s">
        <v>563</v>
      </c>
      <c r="I1849" s="21">
        <v>644864</v>
      </c>
      <c r="J1849" s="21"/>
    </row>
    <row r="1850" spans="1:10" s="1" customFormat="1" ht="19.75" customHeight="1" x14ac:dyDescent="0.25">
      <c r="A1850" s="22"/>
      <c r="B1850" s="3" t="s">
        <v>662</v>
      </c>
      <c r="C1850" s="4" t="s">
        <v>274</v>
      </c>
      <c r="D1850" s="5" t="s">
        <v>275</v>
      </c>
      <c r="E1850" s="5" t="s">
        <v>668</v>
      </c>
      <c r="F1850" s="23"/>
      <c r="G1850" s="4" t="s">
        <v>44</v>
      </c>
      <c r="H1850" s="5" t="s">
        <v>563</v>
      </c>
      <c r="I1850" s="7">
        <v>1527008.31</v>
      </c>
      <c r="J1850" s="7"/>
    </row>
    <row r="1851" spans="1:10" s="1" customFormat="1" ht="19.75" customHeight="1" x14ac:dyDescent="0.25">
      <c r="A1851" s="24"/>
      <c r="B1851" s="17" t="s">
        <v>662</v>
      </c>
      <c r="C1851" s="18" t="s">
        <v>284</v>
      </c>
      <c r="D1851" s="19" t="s">
        <v>285</v>
      </c>
      <c r="E1851" s="19" t="s">
        <v>668</v>
      </c>
      <c r="F1851" s="25"/>
      <c r="G1851" s="18" t="s">
        <v>44</v>
      </c>
      <c r="H1851" s="19" t="s">
        <v>563</v>
      </c>
      <c r="I1851" s="21">
        <v>20</v>
      </c>
      <c r="J1851" s="21"/>
    </row>
    <row r="1852" spans="1:10" s="1" customFormat="1" ht="19.75" customHeight="1" x14ac:dyDescent="0.25">
      <c r="A1852" s="22"/>
      <c r="B1852" s="3" t="s">
        <v>662</v>
      </c>
      <c r="C1852" s="4" t="s">
        <v>194</v>
      </c>
      <c r="D1852" s="5" t="s">
        <v>195</v>
      </c>
      <c r="E1852" s="5" t="s">
        <v>668</v>
      </c>
      <c r="F1852" s="23"/>
      <c r="G1852" s="4" t="s">
        <v>44</v>
      </c>
      <c r="H1852" s="5" t="s">
        <v>563</v>
      </c>
      <c r="I1852" s="7">
        <v>6649.08</v>
      </c>
      <c r="J1852" s="7"/>
    </row>
    <row r="1853" spans="1:10" s="1" customFormat="1" ht="19.75" customHeight="1" x14ac:dyDescent="0.25">
      <c r="A1853" s="8"/>
      <c r="B1853" s="8"/>
      <c r="C1853" s="9"/>
      <c r="D1853" s="9"/>
      <c r="E1853" s="10" t="s">
        <v>668</v>
      </c>
      <c r="F1853" s="10" t="s">
        <v>669</v>
      </c>
      <c r="G1853" s="11" t="s">
        <v>44</v>
      </c>
      <c r="H1853" s="10" t="s">
        <v>563</v>
      </c>
      <c r="I1853" s="12">
        <v>2178541.39</v>
      </c>
      <c r="J1853" s="12"/>
    </row>
    <row r="1854" spans="1:10" s="1" customFormat="1" ht="19.75" customHeight="1" x14ac:dyDescent="0.25">
      <c r="A1854" s="24"/>
      <c r="B1854" s="17" t="s">
        <v>662</v>
      </c>
      <c r="C1854" s="18" t="s">
        <v>30</v>
      </c>
      <c r="D1854" s="19" t="s">
        <v>31</v>
      </c>
      <c r="E1854" s="19" t="s">
        <v>583</v>
      </c>
      <c r="F1854" s="20" t="s">
        <v>584</v>
      </c>
      <c r="G1854" s="18" t="s">
        <v>44</v>
      </c>
      <c r="H1854" s="19" t="s">
        <v>563</v>
      </c>
      <c r="I1854" s="21">
        <v>158.79</v>
      </c>
      <c r="J1854" s="21"/>
    </row>
    <row r="1855" spans="1:10" s="1" customFormat="1" ht="19.75" customHeight="1" x14ac:dyDescent="0.25">
      <c r="A1855" s="22"/>
      <c r="B1855" s="3" t="s">
        <v>662</v>
      </c>
      <c r="C1855" s="4" t="s">
        <v>32</v>
      </c>
      <c r="D1855" s="5" t="s">
        <v>33</v>
      </c>
      <c r="E1855" s="5" t="s">
        <v>583</v>
      </c>
      <c r="F1855" s="23"/>
      <c r="G1855" s="4" t="s">
        <v>44</v>
      </c>
      <c r="H1855" s="5" t="s">
        <v>563</v>
      </c>
      <c r="I1855" s="7">
        <v>4687.79</v>
      </c>
      <c r="J1855" s="7"/>
    </row>
    <row r="1856" spans="1:10" s="1" customFormat="1" ht="19.75" customHeight="1" x14ac:dyDescent="0.25">
      <c r="A1856" s="24"/>
      <c r="B1856" s="17" t="s">
        <v>662</v>
      </c>
      <c r="C1856" s="18" t="s">
        <v>34</v>
      </c>
      <c r="D1856" s="19" t="s">
        <v>35</v>
      </c>
      <c r="E1856" s="19" t="s">
        <v>583</v>
      </c>
      <c r="F1856" s="25"/>
      <c r="G1856" s="18" t="s">
        <v>44</v>
      </c>
      <c r="H1856" s="19" t="s">
        <v>563</v>
      </c>
      <c r="I1856" s="21">
        <v>54481.33</v>
      </c>
      <c r="J1856" s="21"/>
    </row>
    <row r="1857" spans="1:10" s="1" customFormat="1" ht="19.75" customHeight="1" x14ac:dyDescent="0.25">
      <c r="A1857" s="22"/>
      <c r="B1857" s="3" t="s">
        <v>662</v>
      </c>
      <c r="C1857" s="4" t="s">
        <v>36</v>
      </c>
      <c r="D1857" s="5" t="s">
        <v>37</v>
      </c>
      <c r="E1857" s="5" t="s">
        <v>583</v>
      </c>
      <c r="F1857" s="23"/>
      <c r="G1857" s="4" t="s">
        <v>44</v>
      </c>
      <c r="H1857" s="5" t="s">
        <v>563</v>
      </c>
      <c r="I1857" s="7">
        <v>12749.35</v>
      </c>
      <c r="J1857" s="7"/>
    </row>
    <row r="1858" spans="1:10" s="1" customFormat="1" ht="19.75" customHeight="1" x14ac:dyDescent="0.25">
      <c r="A1858" s="24"/>
      <c r="B1858" s="17" t="s">
        <v>662</v>
      </c>
      <c r="C1858" s="18" t="s">
        <v>38</v>
      </c>
      <c r="D1858" s="19" t="s">
        <v>39</v>
      </c>
      <c r="E1858" s="19" t="s">
        <v>583</v>
      </c>
      <c r="F1858" s="25"/>
      <c r="G1858" s="18" t="s">
        <v>44</v>
      </c>
      <c r="H1858" s="19" t="s">
        <v>563</v>
      </c>
      <c r="I1858" s="21">
        <v>16.84</v>
      </c>
      <c r="J1858" s="21"/>
    </row>
    <row r="1859" spans="1:10" s="1" customFormat="1" ht="19.75" customHeight="1" x14ac:dyDescent="0.25">
      <c r="A1859" s="22"/>
      <c r="B1859" s="3" t="s">
        <v>662</v>
      </c>
      <c r="C1859" s="4" t="s">
        <v>393</v>
      </c>
      <c r="D1859" s="5" t="s">
        <v>394</v>
      </c>
      <c r="E1859" s="5" t="s">
        <v>583</v>
      </c>
      <c r="F1859" s="23"/>
      <c r="G1859" s="4" t="s">
        <v>44</v>
      </c>
      <c r="H1859" s="5" t="s">
        <v>563</v>
      </c>
      <c r="I1859" s="7">
        <v>36828.660000000003</v>
      </c>
      <c r="J1859" s="7"/>
    </row>
    <row r="1860" spans="1:10" s="1" customFormat="1" ht="19.75" customHeight="1" x14ac:dyDescent="0.25">
      <c r="A1860" s="24"/>
      <c r="B1860" s="17" t="s">
        <v>662</v>
      </c>
      <c r="C1860" s="18" t="s">
        <v>53</v>
      </c>
      <c r="D1860" s="19" t="s">
        <v>54</v>
      </c>
      <c r="E1860" s="19" t="s">
        <v>583</v>
      </c>
      <c r="F1860" s="25"/>
      <c r="G1860" s="18" t="s">
        <v>44</v>
      </c>
      <c r="H1860" s="19" t="s">
        <v>563</v>
      </c>
      <c r="I1860" s="21">
        <v>822682</v>
      </c>
      <c r="J1860" s="21"/>
    </row>
    <row r="1861" spans="1:10" s="1" customFormat="1" ht="19.75" customHeight="1" x14ac:dyDescent="0.25">
      <c r="A1861" s="22"/>
      <c r="B1861" s="3" t="s">
        <v>662</v>
      </c>
      <c r="C1861" s="4" t="s">
        <v>587</v>
      </c>
      <c r="D1861" s="5" t="s">
        <v>588</v>
      </c>
      <c r="E1861" s="5" t="s">
        <v>583</v>
      </c>
      <c r="F1861" s="23"/>
      <c r="G1861" s="4" t="s">
        <v>44</v>
      </c>
      <c r="H1861" s="5" t="s">
        <v>563</v>
      </c>
      <c r="I1861" s="7">
        <v>64376.97</v>
      </c>
      <c r="J1861" s="7"/>
    </row>
    <row r="1862" spans="1:10" s="1" customFormat="1" ht="19.75" customHeight="1" x14ac:dyDescent="0.25">
      <c r="A1862" s="24"/>
      <c r="B1862" s="17" t="s">
        <v>662</v>
      </c>
      <c r="C1862" s="18" t="s">
        <v>252</v>
      </c>
      <c r="D1862" s="19" t="s">
        <v>253</v>
      </c>
      <c r="E1862" s="19" t="s">
        <v>583</v>
      </c>
      <c r="F1862" s="25"/>
      <c r="G1862" s="18" t="s">
        <v>44</v>
      </c>
      <c r="H1862" s="19" t="s">
        <v>563</v>
      </c>
      <c r="I1862" s="21">
        <v>38837.43</v>
      </c>
      <c r="J1862" s="21"/>
    </row>
    <row r="1863" spans="1:10" s="1" customFormat="1" ht="19.75" customHeight="1" x14ac:dyDescent="0.25">
      <c r="A1863" s="22"/>
      <c r="B1863" s="3" t="s">
        <v>662</v>
      </c>
      <c r="C1863" s="4" t="s">
        <v>666</v>
      </c>
      <c r="D1863" s="5" t="s">
        <v>667</v>
      </c>
      <c r="E1863" s="5" t="s">
        <v>583</v>
      </c>
      <c r="F1863" s="23"/>
      <c r="G1863" s="4" t="s">
        <v>44</v>
      </c>
      <c r="H1863" s="5" t="s">
        <v>563</v>
      </c>
      <c r="I1863" s="7">
        <v>164530.31</v>
      </c>
      <c r="J1863" s="7"/>
    </row>
    <row r="1864" spans="1:10" s="1" customFormat="1" ht="19.75" customHeight="1" x14ac:dyDescent="0.25">
      <c r="A1864" s="24"/>
      <c r="B1864" s="17" t="s">
        <v>662</v>
      </c>
      <c r="C1864" s="18" t="s">
        <v>670</v>
      </c>
      <c r="D1864" s="19" t="s">
        <v>671</v>
      </c>
      <c r="E1864" s="19" t="s">
        <v>583</v>
      </c>
      <c r="F1864" s="25"/>
      <c r="G1864" s="18" t="s">
        <v>44</v>
      </c>
      <c r="H1864" s="19" t="s">
        <v>563</v>
      </c>
      <c r="I1864" s="21">
        <v>-50</v>
      </c>
      <c r="J1864" s="21"/>
    </row>
    <row r="1865" spans="1:10" s="1" customFormat="1" ht="19.75" customHeight="1" x14ac:dyDescent="0.25">
      <c r="A1865" s="22"/>
      <c r="B1865" s="3" t="s">
        <v>662</v>
      </c>
      <c r="C1865" s="4" t="s">
        <v>672</v>
      </c>
      <c r="D1865" s="5" t="s">
        <v>673</v>
      </c>
      <c r="E1865" s="5" t="s">
        <v>583</v>
      </c>
      <c r="F1865" s="23"/>
      <c r="G1865" s="4" t="s">
        <v>44</v>
      </c>
      <c r="H1865" s="5" t="s">
        <v>563</v>
      </c>
      <c r="I1865" s="7">
        <v>19390</v>
      </c>
      <c r="J1865" s="7"/>
    </row>
    <row r="1866" spans="1:10" s="1" customFormat="1" ht="19.75" customHeight="1" x14ac:dyDescent="0.25">
      <c r="A1866" s="24"/>
      <c r="B1866" s="17" t="s">
        <v>662</v>
      </c>
      <c r="C1866" s="18" t="s">
        <v>577</v>
      </c>
      <c r="D1866" s="19" t="s">
        <v>578</v>
      </c>
      <c r="E1866" s="19" t="s">
        <v>583</v>
      </c>
      <c r="F1866" s="25"/>
      <c r="G1866" s="18" t="s">
        <v>44</v>
      </c>
      <c r="H1866" s="19" t="s">
        <v>563</v>
      </c>
      <c r="I1866" s="21">
        <v>109.95</v>
      </c>
      <c r="J1866" s="21"/>
    </row>
    <row r="1867" spans="1:10" s="1" customFormat="1" ht="19.75" customHeight="1" x14ac:dyDescent="0.25">
      <c r="A1867" s="22"/>
      <c r="B1867" s="3" t="s">
        <v>662</v>
      </c>
      <c r="C1867" s="4" t="s">
        <v>276</v>
      </c>
      <c r="D1867" s="5" t="s">
        <v>277</v>
      </c>
      <c r="E1867" s="5" t="s">
        <v>583</v>
      </c>
      <c r="F1867" s="23"/>
      <c r="G1867" s="4" t="s">
        <v>44</v>
      </c>
      <c r="H1867" s="5" t="s">
        <v>563</v>
      </c>
      <c r="I1867" s="7">
        <v>16361.05</v>
      </c>
      <c r="J1867" s="7"/>
    </row>
    <row r="1868" spans="1:10" s="1" customFormat="1" ht="19.75" customHeight="1" x14ac:dyDescent="0.25">
      <c r="A1868" s="24"/>
      <c r="B1868" s="17" t="s">
        <v>662</v>
      </c>
      <c r="C1868" s="18" t="s">
        <v>431</v>
      </c>
      <c r="D1868" s="19" t="s">
        <v>432</v>
      </c>
      <c r="E1868" s="19" t="s">
        <v>583</v>
      </c>
      <c r="F1868" s="25"/>
      <c r="G1868" s="18" t="s">
        <v>44</v>
      </c>
      <c r="H1868" s="19" t="s">
        <v>563</v>
      </c>
      <c r="I1868" s="21">
        <v>0.02</v>
      </c>
      <c r="J1868" s="21"/>
    </row>
    <row r="1869" spans="1:10" s="1" customFormat="1" ht="19.75" customHeight="1" x14ac:dyDescent="0.25">
      <c r="A1869" s="22"/>
      <c r="B1869" s="3" t="s">
        <v>662</v>
      </c>
      <c r="C1869" s="4" t="s">
        <v>194</v>
      </c>
      <c r="D1869" s="5" t="s">
        <v>195</v>
      </c>
      <c r="E1869" s="5" t="s">
        <v>583</v>
      </c>
      <c r="F1869" s="23"/>
      <c r="G1869" s="4" t="s">
        <v>44</v>
      </c>
      <c r="H1869" s="5" t="s">
        <v>563</v>
      </c>
      <c r="I1869" s="7">
        <v>2269.44</v>
      </c>
      <c r="J1869" s="7"/>
    </row>
    <row r="1870" spans="1:10" s="1" customFormat="1" ht="19.75" customHeight="1" x14ac:dyDescent="0.25">
      <c r="A1870" s="8"/>
      <c r="B1870" s="8"/>
      <c r="C1870" s="9"/>
      <c r="D1870" s="9"/>
      <c r="E1870" s="10" t="s">
        <v>583</v>
      </c>
      <c r="F1870" s="10" t="s">
        <v>584</v>
      </c>
      <c r="G1870" s="11" t="s">
        <v>44</v>
      </c>
      <c r="H1870" s="10" t="s">
        <v>563</v>
      </c>
      <c r="I1870" s="12">
        <v>1237429.93</v>
      </c>
      <c r="J1870" s="12"/>
    </row>
    <row r="1871" spans="1:10" s="1" customFormat="1" ht="19.75" customHeight="1" x14ac:dyDescent="0.25">
      <c r="A1871" s="24"/>
      <c r="B1871" s="17" t="s">
        <v>662</v>
      </c>
      <c r="C1871" s="18" t="s">
        <v>30</v>
      </c>
      <c r="D1871" s="19" t="s">
        <v>31</v>
      </c>
      <c r="E1871" s="19" t="s">
        <v>585</v>
      </c>
      <c r="F1871" s="20" t="s">
        <v>586</v>
      </c>
      <c r="G1871" s="18" t="s">
        <v>44</v>
      </c>
      <c r="H1871" s="19" t="s">
        <v>563</v>
      </c>
      <c r="I1871" s="21">
        <v>15782.8</v>
      </c>
      <c r="J1871" s="21"/>
    </row>
    <row r="1872" spans="1:10" s="1" customFormat="1" ht="19.75" customHeight="1" x14ac:dyDescent="0.25">
      <c r="A1872" s="22"/>
      <c r="B1872" s="3" t="s">
        <v>662</v>
      </c>
      <c r="C1872" s="4" t="s">
        <v>236</v>
      </c>
      <c r="D1872" s="5" t="s">
        <v>237</v>
      </c>
      <c r="E1872" s="5" t="s">
        <v>585</v>
      </c>
      <c r="F1872" s="23"/>
      <c r="G1872" s="4" t="s">
        <v>44</v>
      </c>
      <c r="H1872" s="5" t="s">
        <v>563</v>
      </c>
      <c r="I1872" s="7">
        <v>28.74</v>
      </c>
      <c r="J1872" s="7"/>
    </row>
    <row r="1873" spans="1:10" s="1" customFormat="1" ht="19.75" customHeight="1" x14ac:dyDescent="0.25">
      <c r="A1873" s="24"/>
      <c r="B1873" s="17" t="s">
        <v>662</v>
      </c>
      <c r="C1873" s="18" t="s">
        <v>32</v>
      </c>
      <c r="D1873" s="19" t="s">
        <v>33</v>
      </c>
      <c r="E1873" s="19" t="s">
        <v>585</v>
      </c>
      <c r="F1873" s="25"/>
      <c r="G1873" s="18" t="s">
        <v>44</v>
      </c>
      <c r="H1873" s="19" t="s">
        <v>563</v>
      </c>
      <c r="I1873" s="21">
        <v>2040.71</v>
      </c>
      <c r="J1873" s="21"/>
    </row>
    <row r="1874" spans="1:10" s="1" customFormat="1" ht="19.75" customHeight="1" x14ac:dyDescent="0.25">
      <c r="A1874" s="22"/>
      <c r="B1874" s="3" t="s">
        <v>662</v>
      </c>
      <c r="C1874" s="4" t="s">
        <v>34</v>
      </c>
      <c r="D1874" s="5" t="s">
        <v>35</v>
      </c>
      <c r="E1874" s="5" t="s">
        <v>585</v>
      </c>
      <c r="F1874" s="23"/>
      <c r="G1874" s="4" t="s">
        <v>44</v>
      </c>
      <c r="H1874" s="5" t="s">
        <v>563</v>
      </c>
      <c r="I1874" s="7">
        <v>22953.61</v>
      </c>
      <c r="J1874" s="7"/>
    </row>
    <row r="1875" spans="1:10" s="1" customFormat="1" ht="19.75" customHeight="1" x14ac:dyDescent="0.25">
      <c r="A1875" s="24"/>
      <c r="B1875" s="17" t="s">
        <v>662</v>
      </c>
      <c r="C1875" s="18" t="s">
        <v>36</v>
      </c>
      <c r="D1875" s="19" t="s">
        <v>37</v>
      </c>
      <c r="E1875" s="19" t="s">
        <v>585</v>
      </c>
      <c r="F1875" s="25"/>
      <c r="G1875" s="18" t="s">
        <v>44</v>
      </c>
      <c r="H1875" s="19" t="s">
        <v>563</v>
      </c>
      <c r="I1875" s="21">
        <v>2658.3</v>
      </c>
      <c r="J1875" s="21"/>
    </row>
    <row r="1876" spans="1:10" s="1" customFormat="1" ht="19.75" customHeight="1" x14ac:dyDescent="0.25">
      <c r="A1876" s="22"/>
      <c r="B1876" s="3" t="s">
        <v>662</v>
      </c>
      <c r="C1876" s="4" t="s">
        <v>38</v>
      </c>
      <c r="D1876" s="5" t="s">
        <v>39</v>
      </c>
      <c r="E1876" s="5" t="s">
        <v>585</v>
      </c>
      <c r="F1876" s="23"/>
      <c r="G1876" s="4" t="s">
        <v>44</v>
      </c>
      <c r="H1876" s="5" t="s">
        <v>563</v>
      </c>
      <c r="I1876" s="7">
        <v>6.68</v>
      </c>
      <c r="J1876" s="7"/>
    </row>
    <row r="1877" spans="1:10" s="1" customFormat="1" ht="19.75" customHeight="1" x14ac:dyDescent="0.25">
      <c r="A1877" s="24"/>
      <c r="B1877" s="17" t="s">
        <v>662</v>
      </c>
      <c r="C1877" s="18" t="s">
        <v>393</v>
      </c>
      <c r="D1877" s="19" t="s">
        <v>394</v>
      </c>
      <c r="E1877" s="19" t="s">
        <v>585</v>
      </c>
      <c r="F1877" s="25"/>
      <c r="G1877" s="18" t="s">
        <v>44</v>
      </c>
      <c r="H1877" s="19" t="s">
        <v>563</v>
      </c>
      <c r="I1877" s="21">
        <v>45659.92</v>
      </c>
      <c r="J1877" s="21"/>
    </row>
    <row r="1878" spans="1:10" s="1" customFormat="1" ht="19.75" customHeight="1" x14ac:dyDescent="0.25">
      <c r="A1878" s="22"/>
      <c r="B1878" s="3" t="s">
        <v>662</v>
      </c>
      <c r="C1878" s="4" t="s">
        <v>53</v>
      </c>
      <c r="D1878" s="5" t="s">
        <v>54</v>
      </c>
      <c r="E1878" s="5" t="s">
        <v>585</v>
      </c>
      <c r="F1878" s="23"/>
      <c r="G1878" s="4" t="s">
        <v>44</v>
      </c>
      <c r="H1878" s="5" t="s">
        <v>563</v>
      </c>
      <c r="I1878" s="7">
        <v>801657.94</v>
      </c>
      <c r="J1878" s="7"/>
    </row>
    <row r="1879" spans="1:10" s="1" customFormat="1" ht="19.75" customHeight="1" x14ac:dyDescent="0.25">
      <c r="A1879" s="24"/>
      <c r="B1879" s="17" t="s">
        <v>662</v>
      </c>
      <c r="C1879" s="18" t="s">
        <v>587</v>
      </c>
      <c r="D1879" s="19" t="s">
        <v>588</v>
      </c>
      <c r="E1879" s="19" t="s">
        <v>585</v>
      </c>
      <c r="F1879" s="25"/>
      <c r="G1879" s="18" t="s">
        <v>44</v>
      </c>
      <c r="H1879" s="19" t="s">
        <v>563</v>
      </c>
      <c r="I1879" s="21">
        <v>11427.65</v>
      </c>
      <c r="J1879" s="21"/>
    </row>
    <row r="1880" spans="1:10" s="1" customFormat="1" ht="19.75" customHeight="1" x14ac:dyDescent="0.25">
      <c r="A1880" s="22"/>
      <c r="B1880" s="3" t="s">
        <v>662</v>
      </c>
      <c r="C1880" s="4" t="s">
        <v>252</v>
      </c>
      <c r="D1880" s="5" t="s">
        <v>253</v>
      </c>
      <c r="E1880" s="5" t="s">
        <v>585</v>
      </c>
      <c r="F1880" s="23"/>
      <c r="G1880" s="4" t="s">
        <v>44</v>
      </c>
      <c r="H1880" s="5" t="s">
        <v>563</v>
      </c>
      <c r="I1880" s="7">
        <v>17423.47</v>
      </c>
      <c r="J1880" s="7"/>
    </row>
    <row r="1881" spans="1:10" s="1" customFormat="1" ht="19.75" customHeight="1" x14ac:dyDescent="0.25">
      <c r="A1881" s="24"/>
      <c r="B1881" s="17" t="s">
        <v>662</v>
      </c>
      <c r="C1881" s="18" t="s">
        <v>666</v>
      </c>
      <c r="D1881" s="19" t="s">
        <v>667</v>
      </c>
      <c r="E1881" s="19" t="s">
        <v>585</v>
      </c>
      <c r="F1881" s="25"/>
      <c r="G1881" s="18" t="s">
        <v>44</v>
      </c>
      <c r="H1881" s="19" t="s">
        <v>563</v>
      </c>
      <c r="I1881" s="21">
        <v>78650.820000000007</v>
      </c>
      <c r="J1881" s="21"/>
    </row>
    <row r="1882" spans="1:10" s="1" customFormat="1" ht="19.75" customHeight="1" x14ac:dyDescent="0.25">
      <c r="A1882" s="22"/>
      <c r="B1882" s="3" t="s">
        <v>662</v>
      </c>
      <c r="C1882" s="4" t="s">
        <v>577</v>
      </c>
      <c r="D1882" s="5" t="s">
        <v>578</v>
      </c>
      <c r="E1882" s="5" t="s">
        <v>585</v>
      </c>
      <c r="F1882" s="23"/>
      <c r="G1882" s="4" t="s">
        <v>44</v>
      </c>
      <c r="H1882" s="5" t="s">
        <v>563</v>
      </c>
      <c r="I1882" s="7">
        <v>49.09</v>
      </c>
      <c r="J1882" s="7"/>
    </row>
    <row r="1883" spans="1:10" s="1" customFormat="1" ht="19.75" customHeight="1" x14ac:dyDescent="0.25">
      <c r="A1883" s="24"/>
      <c r="B1883" s="17" t="s">
        <v>662</v>
      </c>
      <c r="C1883" s="18" t="s">
        <v>276</v>
      </c>
      <c r="D1883" s="19" t="s">
        <v>277</v>
      </c>
      <c r="E1883" s="19" t="s">
        <v>585</v>
      </c>
      <c r="F1883" s="25"/>
      <c r="G1883" s="18" t="s">
        <v>44</v>
      </c>
      <c r="H1883" s="19" t="s">
        <v>563</v>
      </c>
      <c r="I1883" s="21">
        <v>6447.53</v>
      </c>
      <c r="J1883" s="21"/>
    </row>
    <row r="1884" spans="1:10" s="1" customFormat="1" ht="19.75" customHeight="1" x14ac:dyDescent="0.25">
      <c r="A1884" s="22"/>
      <c r="B1884" s="3" t="s">
        <v>662</v>
      </c>
      <c r="C1884" s="4" t="s">
        <v>431</v>
      </c>
      <c r="D1884" s="5" t="s">
        <v>432</v>
      </c>
      <c r="E1884" s="5" t="s">
        <v>585</v>
      </c>
      <c r="F1884" s="23"/>
      <c r="G1884" s="4" t="s">
        <v>44</v>
      </c>
      <c r="H1884" s="5" t="s">
        <v>563</v>
      </c>
      <c r="I1884" s="7">
        <v>0.01</v>
      </c>
      <c r="J1884" s="7"/>
    </row>
    <row r="1885" spans="1:10" s="1" customFormat="1" ht="19.75" customHeight="1" x14ac:dyDescent="0.25">
      <c r="A1885" s="24"/>
      <c r="B1885" s="17" t="s">
        <v>662</v>
      </c>
      <c r="C1885" s="18" t="s">
        <v>194</v>
      </c>
      <c r="D1885" s="19" t="s">
        <v>195</v>
      </c>
      <c r="E1885" s="19" t="s">
        <v>585</v>
      </c>
      <c r="F1885" s="25"/>
      <c r="G1885" s="18" t="s">
        <v>44</v>
      </c>
      <c r="H1885" s="19" t="s">
        <v>563</v>
      </c>
      <c r="I1885" s="21">
        <v>3183.36</v>
      </c>
      <c r="J1885" s="21"/>
    </row>
    <row r="1886" spans="1:10" s="1" customFormat="1" ht="19.75" customHeight="1" x14ac:dyDescent="0.25">
      <c r="A1886" s="22"/>
      <c r="B1886" s="3" t="s">
        <v>662</v>
      </c>
      <c r="C1886" s="4" t="s">
        <v>196</v>
      </c>
      <c r="D1886" s="5" t="s">
        <v>197</v>
      </c>
      <c r="E1886" s="5" t="s">
        <v>585</v>
      </c>
      <c r="F1886" s="23"/>
      <c r="G1886" s="4" t="s">
        <v>44</v>
      </c>
      <c r="H1886" s="5" t="s">
        <v>563</v>
      </c>
      <c r="I1886" s="7">
        <v>174321</v>
      </c>
      <c r="J1886" s="7"/>
    </row>
    <row r="1887" spans="1:10" s="1" customFormat="1" ht="19.75" customHeight="1" x14ac:dyDescent="0.25">
      <c r="A1887" s="24"/>
      <c r="B1887" s="17" t="s">
        <v>662</v>
      </c>
      <c r="C1887" s="18" t="s">
        <v>338</v>
      </c>
      <c r="D1887" s="19" t="s">
        <v>339</v>
      </c>
      <c r="E1887" s="19" t="s">
        <v>585</v>
      </c>
      <c r="F1887" s="25"/>
      <c r="G1887" s="18" t="s">
        <v>44</v>
      </c>
      <c r="H1887" s="19" t="s">
        <v>563</v>
      </c>
      <c r="I1887" s="21">
        <v>1754.49</v>
      </c>
      <c r="J1887" s="21"/>
    </row>
    <row r="1888" spans="1:10" s="1" customFormat="1" ht="19.75" customHeight="1" x14ac:dyDescent="0.25">
      <c r="A1888" s="8"/>
      <c r="B1888" s="8"/>
      <c r="C1888" s="9"/>
      <c r="D1888" s="9"/>
      <c r="E1888" s="10" t="s">
        <v>585</v>
      </c>
      <c r="F1888" s="10" t="s">
        <v>586</v>
      </c>
      <c r="G1888" s="11" t="s">
        <v>44</v>
      </c>
      <c r="H1888" s="10" t="s">
        <v>563</v>
      </c>
      <c r="I1888" s="12">
        <v>1184046.1200000001</v>
      </c>
      <c r="J1888" s="12"/>
    </row>
    <row r="1889" spans="1:10" s="1" customFormat="1" ht="19.75" customHeight="1" x14ac:dyDescent="0.25">
      <c r="A1889" s="22"/>
      <c r="B1889" s="3" t="s">
        <v>662</v>
      </c>
      <c r="C1889" s="4" t="s">
        <v>11</v>
      </c>
      <c r="D1889" s="5" t="s">
        <v>12</v>
      </c>
      <c r="E1889" s="5" t="s">
        <v>674</v>
      </c>
      <c r="F1889" s="6" t="s">
        <v>675</v>
      </c>
      <c r="G1889" s="4" t="s">
        <v>15</v>
      </c>
      <c r="H1889" s="5" t="s">
        <v>563</v>
      </c>
      <c r="I1889" s="7">
        <v>9250</v>
      </c>
      <c r="J1889" s="7"/>
    </row>
    <row r="1890" spans="1:10" s="1" customFormat="1" ht="19.75" customHeight="1" x14ac:dyDescent="0.25">
      <c r="A1890" s="24"/>
      <c r="B1890" s="17" t="s">
        <v>662</v>
      </c>
      <c r="C1890" s="18" t="s">
        <v>164</v>
      </c>
      <c r="D1890" s="19" t="s">
        <v>165</v>
      </c>
      <c r="E1890" s="19" t="s">
        <v>674</v>
      </c>
      <c r="F1890" s="25"/>
      <c r="G1890" s="18" t="s">
        <v>15</v>
      </c>
      <c r="H1890" s="19" t="s">
        <v>563</v>
      </c>
      <c r="I1890" s="21">
        <v>20</v>
      </c>
      <c r="J1890" s="21"/>
    </row>
    <row r="1891" spans="1:10" s="1" customFormat="1" ht="19.75" customHeight="1" x14ac:dyDescent="0.25">
      <c r="A1891" s="22"/>
      <c r="B1891" s="3" t="s">
        <v>662</v>
      </c>
      <c r="C1891" s="4" t="s">
        <v>676</v>
      </c>
      <c r="D1891" s="5" t="s">
        <v>677</v>
      </c>
      <c r="E1891" s="5" t="s">
        <v>674</v>
      </c>
      <c r="F1891" s="23"/>
      <c r="G1891" s="4" t="s">
        <v>15</v>
      </c>
      <c r="H1891" s="5" t="s">
        <v>563</v>
      </c>
      <c r="I1891" s="7">
        <v>67732142</v>
      </c>
      <c r="J1891" s="7"/>
    </row>
    <row r="1892" spans="1:10" s="1" customFormat="1" ht="19.75" customHeight="1" x14ac:dyDescent="0.25">
      <c r="A1892" s="8"/>
      <c r="B1892" s="8"/>
      <c r="C1892" s="9"/>
      <c r="D1892" s="9"/>
      <c r="E1892" s="10" t="s">
        <v>674</v>
      </c>
      <c r="F1892" s="10" t="s">
        <v>675</v>
      </c>
      <c r="G1892" s="11" t="s">
        <v>15</v>
      </c>
      <c r="H1892" s="10" t="s">
        <v>563</v>
      </c>
      <c r="I1892" s="12">
        <v>67741412</v>
      </c>
      <c r="J1892" s="12"/>
    </row>
    <row r="1893" spans="1:10" s="1" customFormat="1" ht="19.75" customHeight="1" x14ac:dyDescent="0.25">
      <c r="A1893" s="24"/>
      <c r="B1893" s="17" t="s">
        <v>662</v>
      </c>
      <c r="C1893" s="18" t="s">
        <v>676</v>
      </c>
      <c r="D1893" s="19" t="s">
        <v>677</v>
      </c>
      <c r="E1893" s="19" t="s">
        <v>674</v>
      </c>
      <c r="F1893" s="20" t="s">
        <v>993</v>
      </c>
      <c r="G1893" s="18" t="s">
        <v>44</v>
      </c>
      <c r="H1893" s="19" t="s">
        <v>563</v>
      </c>
      <c r="I1893" s="21">
        <v>99575502.030000001</v>
      </c>
      <c r="J1893" s="21">
        <v>49613883.68</v>
      </c>
    </row>
    <row r="1894" spans="1:10" s="1" customFormat="1" ht="19.75" customHeight="1" x14ac:dyDescent="0.25">
      <c r="A1894" s="8"/>
      <c r="B1894" s="8"/>
      <c r="C1894" s="9"/>
      <c r="D1894" s="9"/>
      <c r="E1894" s="10" t="s">
        <v>674</v>
      </c>
      <c r="F1894" s="10" t="s">
        <v>993</v>
      </c>
      <c r="G1894" s="11" t="s">
        <v>44</v>
      </c>
      <c r="H1894" s="10" t="s">
        <v>563</v>
      </c>
      <c r="I1894" s="12">
        <v>99575502.030000001</v>
      </c>
      <c r="J1894" s="12">
        <v>49613883.68</v>
      </c>
    </row>
    <row r="1895" spans="1:10" s="1" customFormat="1" ht="19.75" customHeight="1" x14ac:dyDescent="0.25">
      <c r="A1895" s="22"/>
      <c r="B1895" s="3" t="s">
        <v>662</v>
      </c>
      <c r="C1895" s="4" t="s">
        <v>53</v>
      </c>
      <c r="D1895" s="5" t="s">
        <v>54</v>
      </c>
      <c r="E1895" s="5" t="s">
        <v>674</v>
      </c>
      <c r="F1895" s="6" t="s">
        <v>678</v>
      </c>
      <c r="G1895" s="4" t="s">
        <v>44</v>
      </c>
      <c r="H1895" s="5" t="s">
        <v>563</v>
      </c>
      <c r="I1895" s="7">
        <v>44619.839999999997</v>
      </c>
      <c r="J1895" s="7">
        <v>4772.24</v>
      </c>
    </row>
    <row r="1896" spans="1:10" s="1" customFormat="1" ht="19.75" customHeight="1" x14ac:dyDescent="0.25">
      <c r="A1896" s="24"/>
      <c r="B1896" s="17" t="s">
        <v>662</v>
      </c>
      <c r="C1896" s="18" t="s">
        <v>676</v>
      </c>
      <c r="D1896" s="19" t="s">
        <v>677</v>
      </c>
      <c r="E1896" s="19" t="s">
        <v>674</v>
      </c>
      <c r="F1896" s="25"/>
      <c r="G1896" s="18" t="s">
        <v>44</v>
      </c>
      <c r="H1896" s="19" t="s">
        <v>563</v>
      </c>
      <c r="I1896" s="21">
        <v>15065275</v>
      </c>
      <c r="J1896" s="21">
        <v>5795599</v>
      </c>
    </row>
    <row r="1897" spans="1:10" s="1" customFormat="1" ht="19.75" customHeight="1" x14ac:dyDescent="0.25">
      <c r="A1897" s="8"/>
      <c r="B1897" s="8"/>
      <c r="C1897" s="9"/>
      <c r="D1897" s="9"/>
      <c r="E1897" s="10" t="s">
        <v>674</v>
      </c>
      <c r="F1897" s="10" t="s">
        <v>678</v>
      </c>
      <c r="G1897" s="11" t="s">
        <v>44</v>
      </c>
      <c r="H1897" s="10" t="s">
        <v>563</v>
      </c>
      <c r="I1897" s="12">
        <v>15109894.84</v>
      </c>
      <c r="J1897" s="12">
        <v>5800371.2400000002</v>
      </c>
    </row>
    <row r="1898" spans="1:10" s="1" customFormat="1" ht="19.75" customHeight="1" x14ac:dyDescent="0.25">
      <c r="A1898" s="22"/>
      <c r="B1898" s="3" t="s">
        <v>662</v>
      </c>
      <c r="C1898" s="4" t="s">
        <v>164</v>
      </c>
      <c r="D1898" s="5" t="s">
        <v>165</v>
      </c>
      <c r="E1898" s="5" t="s">
        <v>674</v>
      </c>
      <c r="F1898" s="6" t="s">
        <v>679</v>
      </c>
      <c r="G1898" s="4" t="s">
        <v>44</v>
      </c>
      <c r="H1898" s="5" t="s">
        <v>563</v>
      </c>
      <c r="I1898" s="7">
        <v>80</v>
      </c>
      <c r="J1898" s="7"/>
    </row>
    <row r="1899" spans="1:10" s="1" customFormat="1" ht="19.75" customHeight="1" x14ac:dyDescent="0.25">
      <c r="A1899" s="24"/>
      <c r="B1899" s="17" t="s">
        <v>662</v>
      </c>
      <c r="C1899" s="18" t="s">
        <v>274</v>
      </c>
      <c r="D1899" s="19" t="s">
        <v>275</v>
      </c>
      <c r="E1899" s="19" t="s">
        <v>674</v>
      </c>
      <c r="F1899" s="25"/>
      <c r="G1899" s="18" t="s">
        <v>44</v>
      </c>
      <c r="H1899" s="19" t="s">
        <v>563</v>
      </c>
      <c r="I1899" s="21">
        <v>86721.2</v>
      </c>
      <c r="J1899" s="21">
        <v>21821.200000000001</v>
      </c>
    </row>
    <row r="1900" spans="1:10" s="1" customFormat="1" ht="19.75" customHeight="1" x14ac:dyDescent="0.25">
      <c r="A1900" s="22"/>
      <c r="B1900" s="3" t="s">
        <v>662</v>
      </c>
      <c r="C1900" s="4" t="s">
        <v>666</v>
      </c>
      <c r="D1900" s="5" t="s">
        <v>667</v>
      </c>
      <c r="E1900" s="5" t="s">
        <v>674</v>
      </c>
      <c r="F1900" s="23"/>
      <c r="G1900" s="4" t="s">
        <v>44</v>
      </c>
      <c r="H1900" s="5" t="s">
        <v>563</v>
      </c>
      <c r="I1900" s="7">
        <v>146726.38</v>
      </c>
      <c r="J1900" s="7">
        <v>74730.11</v>
      </c>
    </row>
    <row r="1901" spans="1:10" s="1" customFormat="1" ht="19.75" customHeight="1" x14ac:dyDescent="0.25">
      <c r="A1901" s="24"/>
      <c r="B1901" s="17" t="s">
        <v>662</v>
      </c>
      <c r="C1901" s="18" t="s">
        <v>676</v>
      </c>
      <c r="D1901" s="19" t="s">
        <v>677</v>
      </c>
      <c r="E1901" s="19" t="s">
        <v>674</v>
      </c>
      <c r="F1901" s="25"/>
      <c r="G1901" s="18" t="s">
        <v>44</v>
      </c>
      <c r="H1901" s="19" t="s">
        <v>563</v>
      </c>
      <c r="I1901" s="21">
        <v>167447902.03999999</v>
      </c>
      <c r="J1901" s="21">
        <v>1385045.48</v>
      </c>
    </row>
    <row r="1902" spans="1:10" s="1" customFormat="1" ht="19.75" customHeight="1" x14ac:dyDescent="0.25">
      <c r="A1902" s="8"/>
      <c r="B1902" s="8"/>
      <c r="C1902" s="9"/>
      <c r="D1902" s="9"/>
      <c r="E1902" s="10" t="s">
        <v>674</v>
      </c>
      <c r="F1902" s="10" t="s">
        <v>679</v>
      </c>
      <c r="G1902" s="11" t="s">
        <v>44</v>
      </c>
      <c r="H1902" s="10" t="s">
        <v>563</v>
      </c>
      <c r="I1902" s="12">
        <v>167681429.62</v>
      </c>
      <c r="J1902" s="12">
        <v>1481596.79</v>
      </c>
    </row>
    <row r="1903" spans="1:10" s="1" customFormat="1" ht="19.75" customHeight="1" x14ac:dyDescent="0.25">
      <c r="A1903" s="22"/>
      <c r="B1903" s="3" t="s">
        <v>662</v>
      </c>
      <c r="C1903" s="4" t="s">
        <v>11</v>
      </c>
      <c r="D1903" s="5" t="s">
        <v>12</v>
      </c>
      <c r="E1903" s="5" t="s">
        <v>680</v>
      </c>
      <c r="F1903" s="6" t="s">
        <v>681</v>
      </c>
      <c r="G1903" s="4" t="s">
        <v>15</v>
      </c>
      <c r="H1903" s="5" t="s">
        <v>563</v>
      </c>
      <c r="I1903" s="7">
        <v>32496</v>
      </c>
      <c r="J1903" s="7"/>
    </row>
    <row r="1904" spans="1:10" s="1" customFormat="1" ht="19.75" customHeight="1" x14ac:dyDescent="0.25">
      <c r="A1904" s="24"/>
      <c r="B1904" s="17" t="s">
        <v>662</v>
      </c>
      <c r="C1904" s="18" t="s">
        <v>658</v>
      </c>
      <c r="D1904" s="19" t="s">
        <v>659</v>
      </c>
      <c r="E1904" s="19" t="s">
        <v>680</v>
      </c>
      <c r="F1904" s="25"/>
      <c r="G1904" s="18" t="s">
        <v>15</v>
      </c>
      <c r="H1904" s="19" t="s">
        <v>563</v>
      </c>
      <c r="I1904" s="21">
        <v>621941</v>
      </c>
      <c r="J1904" s="21"/>
    </row>
    <row r="1905" spans="1:10" s="1" customFormat="1" ht="19.75" customHeight="1" x14ac:dyDescent="0.25">
      <c r="A1905" s="8"/>
      <c r="B1905" s="8"/>
      <c r="C1905" s="9"/>
      <c r="D1905" s="9"/>
      <c r="E1905" s="10" t="s">
        <v>680</v>
      </c>
      <c r="F1905" s="10" t="s">
        <v>681</v>
      </c>
      <c r="G1905" s="11" t="s">
        <v>15</v>
      </c>
      <c r="H1905" s="10" t="s">
        <v>563</v>
      </c>
      <c r="I1905" s="12">
        <v>654437</v>
      </c>
      <c r="J1905" s="12"/>
    </row>
    <row r="1906" spans="1:10" s="1" customFormat="1" ht="19.75" customHeight="1" x14ac:dyDescent="0.25">
      <c r="A1906" s="22"/>
      <c r="B1906" s="3" t="s">
        <v>662</v>
      </c>
      <c r="C1906" s="4" t="s">
        <v>129</v>
      </c>
      <c r="D1906" s="5" t="s">
        <v>130</v>
      </c>
      <c r="E1906" s="5" t="s">
        <v>682</v>
      </c>
      <c r="F1906" s="6" t="s">
        <v>683</v>
      </c>
      <c r="G1906" s="4" t="s">
        <v>15</v>
      </c>
      <c r="H1906" s="5" t="s">
        <v>563</v>
      </c>
      <c r="I1906" s="7">
        <v>444982.34</v>
      </c>
      <c r="J1906" s="7"/>
    </row>
    <row r="1907" spans="1:10" s="1" customFormat="1" ht="19.75" customHeight="1" x14ac:dyDescent="0.25">
      <c r="A1907" s="8"/>
      <c r="B1907" s="8"/>
      <c r="C1907" s="9"/>
      <c r="D1907" s="9"/>
      <c r="E1907" s="10" t="s">
        <v>682</v>
      </c>
      <c r="F1907" s="10" t="s">
        <v>683</v>
      </c>
      <c r="G1907" s="11" t="s">
        <v>15</v>
      </c>
      <c r="H1907" s="10" t="s">
        <v>563</v>
      </c>
      <c r="I1907" s="12">
        <v>444982.34</v>
      </c>
      <c r="J1907" s="12"/>
    </row>
    <row r="1908" spans="1:10" s="1" customFormat="1" ht="19.75" customHeight="1" x14ac:dyDescent="0.25">
      <c r="A1908" s="24"/>
      <c r="B1908" s="17" t="s">
        <v>662</v>
      </c>
      <c r="C1908" s="18" t="s">
        <v>666</v>
      </c>
      <c r="D1908" s="19" t="s">
        <v>667</v>
      </c>
      <c r="E1908" s="19" t="s">
        <v>684</v>
      </c>
      <c r="F1908" s="20" t="s">
        <v>685</v>
      </c>
      <c r="G1908" s="18" t="s">
        <v>44</v>
      </c>
      <c r="H1908" s="19" t="s">
        <v>563</v>
      </c>
      <c r="I1908" s="21">
        <v>360483.97</v>
      </c>
      <c r="J1908" s="21">
        <v>8758.31</v>
      </c>
    </row>
    <row r="1909" spans="1:10" s="1" customFormat="1" ht="19.75" customHeight="1" x14ac:dyDescent="0.25">
      <c r="A1909" s="22"/>
      <c r="B1909" s="3" t="s">
        <v>662</v>
      </c>
      <c r="C1909" s="4" t="s">
        <v>686</v>
      </c>
      <c r="D1909" s="5" t="s">
        <v>687</v>
      </c>
      <c r="E1909" s="5" t="s">
        <v>684</v>
      </c>
      <c r="F1909" s="23"/>
      <c r="G1909" s="4" t="s">
        <v>44</v>
      </c>
      <c r="H1909" s="5" t="s">
        <v>563</v>
      </c>
      <c r="I1909" s="7">
        <v>1799350.62</v>
      </c>
      <c r="J1909" s="7">
        <v>22000</v>
      </c>
    </row>
    <row r="1910" spans="1:10" s="1" customFormat="1" ht="19.75" customHeight="1" x14ac:dyDescent="0.25">
      <c r="A1910" s="8"/>
      <c r="B1910" s="8"/>
      <c r="C1910" s="9"/>
      <c r="D1910" s="9"/>
      <c r="E1910" s="10" t="s">
        <v>684</v>
      </c>
      <c r="F1910" s="10" t="s">
        <v>685</v>
      </c>
      <c r="G1910" s="11" t="s">
        <v>44</v>
      </c>
      <c r="H1910" s="10" t="s">
        <v>563</v>
      </c>
      <c r="I1910" s="12">
        <v>2159834.59</v>
      </c>
      <c r="J1910" s="12">
        <v>30758.31</v>
      </c>
    </row>
    <row r="1911" spans="1:10" s="1" customFormat="1" ht="19.75" customHeight="1" x14ac:dyDescent="0.25">
      <c r="A1911" s="24"/>
      <c r="B1911" s="17" t="s">
        <v>662</v>
      </c>
      <c r="C1911" s="18" t="s">
        <v>129</v>
      </c>
      <c r="D1911" s="19" t="s">
        <v>130</v>
      </c>
      <c r="E1911" s="19" t="s">
        <v>688</v>
      </c>
      <c r="F1911" s="20" t="s">
        <v>689</v>
      </c>
      <c r="G1911" s="18" t="s">
        <v>15</v>
      </c>
      <c r="H1911" s="19" t="s">
        <v>563</v>
      </c>
      <c r="I1911" s="21">
        <v>2635.07</v>
      </c>
      <c r="J1911" s="21"/>
    </row>
    <row r="1912" spans="1:10" s="1" customFormat="1" ht="19.75" customHeight="1" x14ac:dyDescent="0.25">
      <c r="A1912" s="22"/>
      <c r="B1912" s="3" t="s">
        <v>662</v>
      </c>
      <c r="C1912" s="4" t="s">
        <v>666</v>
      </c>
      <c r="D1912" s="5" t="s">
        <v>667</v>
      </c>
      <c r="E1912" s="5" t="s">
        <v>688</v>
      </c>
      <c r="F1912" s="23"/>
      <c r="G1912" s="4" t="s">
        <v>15</v>
      </c>
      <c r="H1912" s="5" t="s">
        <v>563</v>
      </c>
      <c r="I1912" s="7">
        <v>10981095.18</v>
      </c>
      <c r="J1912" s="7">
        <v>474713.7</v>
      </c>
    </row>
    <row r="1913" spans="1:10" s="1" customFormat="1" ht="19.75" customHeight="1" x14ac:dyDescent="0.25">
      <c r="A1913" s="8"/>
      <c r="B1913" s="8"/>
      <c r="C1913" s="9"/>
      <c r="D1913" s="9"/>
      <c r="E1913" s="10" t="s">
        <v>688</v>
      </c>
      <c r="F1913" s="10" t="s">
        <v>689</v>
      </c>
      <c r="G1913" s="11" t="s">
        <v>15</v>
      </c>
      <c r="H1913" s="10" t="s">
        <v>563</v>
      </c>
      <c r="I1913" s="12">
        <v>10983730.25</v>
      </c>
      <c r="J1913" s="12">
        <v>474713.7</v>
      </c>
    </row>
    <row r="1914" spans="1:10" s="1" customFormat="1" ht="19.75" customHeight="1" x14ac:dyDescent="0.25">
      <c r="A1914" s="24"/>
      <c r="B1914" s="17" t="s">
        <v>662</v>
      </c>
      <c r="C1914" s="18" t="s">
        <v>658</v>
      </c>
      <c r="D1914" s="19" t="s">
        <v>659</v>
      </c>
      <c r="E1914" s="19" t="s">
        <v>690</v>
      </c>
      <c r="F1914" s="20" t="s">
        <v>691</v>
      </c>
      <c r="G1914" s="18" t="s">
        <v>44</v>
      </c>
      <c r="H1914" s="19" t="s">
        <v>563</v>
      </c>
      <c r="I1914" s="21">
        <v>264285</v>
      </c>
      <c r="J1914" s="21"/>
    </row>
    <row r="1915" spans="1:10" s="1" customFormat="1" ht="19.75" customHeight="1" x14ac:dyDescent="0.25">
      <c r="A1915" s="8"/>
      <c r="B1915" s="8"/>
      <c r="C1915" s="9"/>
      <c r="D1915" s="9"/>
      <c r="E1915" s="10" t="s">
        <v>690</v>
      </c>
      <c r="F1915" s="10" t="s">
        <v>691</v>
      </c>
      <c r="G1915" s="11" t="s">
        <v>44</v>
      </c>
      <c r="H1915" s="10" t="s">
        <v>563</v>
      </c>
      <c r="I1915" s="12">
        <v>264285</v>
      </c>
      <c r="J1915" s="12"/>
    </row>
    <row r="1916" spans="1:10" s="1" customFormat="1" ht="19.75" customHeight="1" x14ac:dyDescent="0.25">
      <c r="A1916" s="22"/>
      <c r="B1916" s="3" t="s">
        <v>662</v>
      </c>
      <c r="C1916" s="4" t="s">
        <v>587</v>
      </c>
      <c r="D1916" s="5" t="s">
        <v>588</v>
      </c>
      <c r="E1916" s="5" t="s">
        <v>13</v>
      </c>
      <c r="F1916" s="6" t="s">
        <v>13</v>
      </c>
      <c r="G1916" s="4" t="s">
        <v>15</v>
      </c>
      <c r="H1916" s="5" t="s">
        <v>16</v>
      </c>
      <c r="I1916" s="7">
        <v>0</v>
      </c>
      <c r="J1916" s="7"/>
    </row>
    <row r="1917" spans="1:10" s="1" customFormat="1" ht="19.75" customHeight="1" x14ac:dyDescent="0.25">
      <c r="A1917" s="24"/>
      <c r="B1917" s="17" t="s">
        <v>662</v>
      </c>
      <c r="C1917" s="18" t="s">
        <v>320</v>
      </c>
      <c r="D1917" s="19" t="s">
        <v>321</v>
      </c>
      <c r="E1917" s="19" t="s">
        <v>13</v>
      </c>
      <c r="F1917" s="25"/>
      <c r="G1917" s="18" t="s">
        <v>15</v>
      </c>
      <c r="H1917" s="19" t="s">
        <v>16</v>
      </c>
      <c r="I1917" s="21">
        <v>54798.69</v>
      </c>
      <c r="J1917" s="21"/>
    </row>
    <row r="1918" spans="1:10" s="1" customFormat="1" ht="19.75" customHeight="1" x14ac:dyDescent="0.25">
      <c r="A1918" s="22"/>
      <c r="B1918" s="3" t="s">
        <v>662</v>
      </c>
      <c r="C1918" s="4" t="s">
        <v>11</v>
      </c>
      <c r="D1918" s="5" t="s">
        <v>12</v>
      </c>
      <c r="E1918" s="5" t="s">
        <v>13</v>
      </c>
      <c r="F1918" s="23"/>
      <c r="G1918" s="4" t="s">
        <v>15</v>
      </c>
      <c r="H1918" s="5" t="s">
        <v>16</v>
      </c>
      <c r="I1918" s="7">
        <v>0</v>
      </c>
      <c r="J1918" s="7"/>
    </row>
    <row r="1919" spans="1:10" s="1" customFormat="1" ht="19.75" customHeight="1" x14ac:dyDescent="0.25">
      <c r="A1919" s="24"/>
      <c r="B1919" s="17" t="s">
        <v>662</v>
      </c>
      <c r="C1919" s="18" t="s">
        <v>164</v>
      </c>
      <c r="D1919" s="19" t="s">
        <v>165</v>
      </c>
      <c r="E1919" s="19" t="s">
        <v>13</v>
      </c>
      <c r="F1919" s="25"/>
      <c r="G1919" s="18" t="s">
        <v>15</v>
      </c>
      <c r="H1919" s="19" t="s">
        <v>16</v>
      </c>
      <c r="I1919" s="21">
        <v>5</v>
      </c>
      <c r="J1919" s="21"/>
    </row>
    <row r="1920" spans="1:10" s="1" customFormat="1" ht="19.75" customHeight="1" x14ac:dyDescent="0.25">
      <c r="A1920" s="22"/>
      <c r="B1920" s="3" t="s">
        <v>662</v>
      </c>
      <c r="C1920" s="4" t="s">
        <v>61</v>
      </c>
      <c r="D1920" s="5" t="s">
        <v>62</v>
      </c>
      <c r="E1920" s="5" t="s">
        <v>13</v>
      </c>
      <c r="F1920" s="23"/>
      <c r="G1920" s="4" t="s">
        <v>15</v>
      </c>
      <c r="H1920" s="5" t="s">
        <v>16</v>
      </c>
      <c r="I1920" s="7">
        <v>3029.61</v>
      </c>
      <c r="J1920" s="7"/>
    </row>
    <row r="1921" spans="1:10" s="1" customFormat="1" ht="19.75" customHeight="1" x14ac:dyDescent="0.25">
      <c r="A1921" s="24"/>
      <c r="B1921" s="17" t="s">
        <v>662</v>
      </c>
      <c r="C1921" s="18" t="s">
        <v>129</v>
      </c>
      <c r="D1921" s="19" t="s">
        <v>130</v>
      </c>
      <c r="E1921" s="19" t="s">
        <v>13</v>
      </c>
      <c r="F1921" s="25"/>
      <c r="G1921" s="18" t="s">
        <v>15</v>
      </c>
      <c r="H1921" s="19" t="s">
        <v>16</v>
      </c>
      <c r="I1921" s="21">
        <v>1400000</v>
      </c>
      <c r="J1921" s="21"/>
    </row>
    <row r="1922" spans="1:10" s="1" customFormat="1" ht="19.75" customHeight="1" x14ac:dyDescent="0.25">
      <c r="A1922" s="22"/>
      <c r="B1922" s="3" t="s">
        <v>662</v>
      </c>
      <c r="C1922" s="4" t="s">
        <v>676</v>
      </c>
      <c r="D1922" s="5" t="s">
        <v>677</v>
      </c>
      <c r="E1922" s="5" t="s">
        <v>13</v>
      </c>
      <c r="F1922" s="23"/>
      <c r="G1922" s="4" t="s">
        <v>15</v>
      </c>
      <c r="H1922" s="5" t="s">
        <v>16</v>
      </c>
      <c r="I1922" s="7">
        <v>102500</v>
      </c>
      <c r="J1922" s="7"/>
    </row>
    <row r="1923" spans="1:10" s="1" customFormat="1" ht="19.75" customHeight="1" x14ac:dyDescent="0.25">
      <c r="A1923" s="24"/>
      <c r="B1923" s="17" t="s">
        <v>662</v>
      </c>
      <c r="C1923" s="18" t="s">
        <v>692</v>
      </c>
      <c r="D1923" s="19" t="s">
        <v>693</v>
      </c>
      <c r="E1923" s="19" t="s">
        <v>13</v>
      </c>
      <c r="F1923" s="25"/>
      <c r="G1923" s="18" t="s">
        <v>15</v>
      </c>
      <c r="H1923" s="19" t="s">
        <v>16</v>
      </c>
      <c r="I1923" s="21">
        <v>0</v>
      </c>
      <c r="J1923" s="21"/>
    </row>
    <row r="1924" spans="1:10" s="1" customFormat="1" ht="19.75" customHeight="1" x14ac:dyDescent="0.25">
      <c r="A1924" s="22"/>
      <c r="B1924" s="3" t="s">
        <v>662</v>
      </c>
      <c r="C1924" s="4" t="s">
        <v>591</v>
      </c>
      <c r="D1924" s="5" t="s">
        <v>592</v>
      </c>
      <c r="E1924" s="5" t="s">
        <v>13</v>
      </c>
      <c r="F1924" s="23"/>
      <c r="G1924" s="4" t="s">
        <v>15</v>
      </c>
      <c r="H1924" s="5" t="s">
        <v>16</v>
      </c>
      <c r="I1924" s="7">
        <v>10235</v>
      </c>
      <c r="J1924" s="7"/>
    </row>
    <row r="1925" spans="1:10" s="1" customFormat="1" ht="19.75" customHeight="1" x14ac:dyDescent="0.25">
      <c r="A1925" s="24"/>
      <c r="B1925" s="17" t="s">
        <v>662</v>
      </c>
      <c r="C1925" s="18" t="s">
        <v>104</v>
      </c>
      <c r="D1925" s="19" t="s">
        <v>105</v>
      </c>
      <c r="E1925" s="19" t="s">
        <v>13</v>
      </c>
      <c r="F1925" s="25"/>
      <c r="G1925" s="18" t="s">
        <v>15</v>
      </c>
      <c r="H1925" s="19" t="s">
        <v>16</v>
      </c>
      <c r="I1925" s="21">
        <v>511.98</v>
      </c>
      <c r="J1925" s="21"/>
    </row>
    <row r="1926" spans="1:10" s="1" customFormat="1" ht="19.75" customHeight="1" x14ac:dyDescent="0.25">
      <c r="A1926" s="8"/>
      <c r="B1926" s="8"/>
      <c r="C1926" s="9"/>
      <c r="D1926" s="9"/>
      <c r="E1926" s="10" t="s">
        <v>13</v>
      </c>
      <c r="F1926" s="10" t="s">
        <v>13</v>
      </c>
      <c r="G1926" s="11" t="s">
        <v>15</v>
      </c>
      <c r="H1926" s="10" t="s">
        <v>16</v>
      </c>
      <c r="I1926" s="12">
        <v>1571080.28</v>
      </c>
      <c r="J1926" s="12"/>
    </row>
    <row r="1927" spans="1:10" s="1" customFormat="1" ht="19.75" customHeight="1" x14ac:dyDescent="0.25">
      <c r="A1927" s="22"/>
      <c r="B1927" s="3" t="s">
        <v>662</v>
      </c>
      <c r="C1927" s="4" t="s">
        <v>129</v>
      </c>
      <c r="D1927" s="5" t="s">
        <v>130</v>
      </c>
      <c r="E1927" s="5" t="s">
        <v>13</v>
      </c>
      <c r="F1927" s="6" t="s">
        <v>694</v>
      </c>
      <c r="G1927" s="4" t="s">
        <v>15</v>
      </c>
      <c r="H1927" s="5" t="s">
        <v>16</v>
      </c>
      <c r="I1927" s="7">
        <v>14873379.949999999</v>
      </c>
      <c r="J1927" s="7"/>
    </row>
    <row r="1928" spans="1:10" s="1" customFormat="1" ht="19.75" customHeight="1" x14ac:dyDescent="0.25">
      <c r="A1928" s="8"/>
      <c r="B1928" s="8"/>
      <c r="C1928" s="9"/>
      <c r="D1928" s="9"/>
      <c r="E1928" s="10" t="s">
        <v>13</v>
      </c>
      <c r="F1928" s="10" t="s">
        <v>694</v>
      </c>
      <c r="G1928" s="11" t="s">
        <v>15</v>
      </c>
      <c r="H1928" s="10" t="s">
        <v>16</v>
      </c>
      <c r="I1928" s="12">
        <v>14873379.949999999</v>
      </c>
      <c r="J1928" s="12"/>
    </row>
    <row r="1929" spans="1:10" s="1" customFormat="1" ht="19.75" customHeight="1" x14ac:dyDescent="0.25">
      <c r="A1929" s="13" t="s">
        <v>661</v>
      </c>
      <c r="B1929" s="14"/>
      <c r="C1929" s="9"/>
      <c r="D1929" s="9"/>
      <c r="E1929" s="9"/>
      <c r="F1929" s="9"/>
      <c r="G1929" s="9"/>
      <c r="H1929" s="10" t="s">
        <v>695</v>
      </c>
      <c r="I1929" s="12">
        <v>456191791.35000002</v>
      </c>
      <c r="J1929" s="12">
        <v>59704505.450000003</v>
      </c>
    </row>
    <row r="1930" spans="1:10" s="1" customFormat="1" ht="11.15" customHeight="1" x14ac:dyDescent="0.25">
      <c r="A1930" s="15"/>
      <c r="B1930" s="16"/>
      <c r="C1930" s="15"/>
      <c r="D1930" s="16"/>
      <c r="E1930" s="15"/>
      <c r="F1930" s="15"/>
      <c r="G1930" s="15"/>
      <c r="H1930" s="15"/>
      <c r="I1930" s="15"/>
      <c r="J1930" s="15"/>
    </row>
    <row r="1931" spans="1:10" s="1" customFormat="1" ht="19.75" customHeight="1" x14ac:dyDescent="0.25">
      <c r="A1931" s="17" t="s">
        <v>696</v>
      </c>
      <c r="B1931" s="17" t="s">
        <v>697</v>
      </c>
      <c r="C1931" s="18" t="s">
        <v>215</v>
      </c>
      <c r="D1931" s="19" t="s">
        <v>216</v>
      </c>
      <c r="E1931" s="19" t="s">
        <v>13</v>
      </c>
      <c r="F1931" s="20" t="s">
        <v>13</v>
      </c>
      <c r="G1931" s="18" t="s">
        <v>15</v>
      </c>
      <c r="H1931" s="19" t="s">
        <v>16</v>
      </c>
      <c r="I1931" s="21">
        <v>14573752.66</v>
      </c>
      <c r="J1931" s="21"/>
    </row>
    <row r="1932" spans="1:10" s="1" customFormat="1" ht="19.75" customHeight="1" x14ac:dyDescent="0.25">
      <c r="A1932" s="8"/>
      <c r="B1932" s="8"/>
      <c r="C1932" s="9"/>
      <c r="D1932" s="9"/>
      <c r="E1932" s="10" t="s">
        <v>13</v>
      </c>
      <c r="F1932" s="10" t="s">
        <v>13</v>
      </c>
      <c r="G1932" s="11" t="s">
        <v>15</v>
      </c>
      <c r="H1932" s="10" t="s">
        <v>16</v>
      </c>
      <c r="I1932" s="12">
        <v>14573752.66</v>
      </c>
      <c r="J1932" s="12"/>
    </row>
    <row r="1933" spans="1:10" s="1" customFormat="1" ht="19.75" customHeight="1" x14ac:dyDescent="0.25">
      <c r="A1933" s="22"/>
      <c r="B1933" s="3" t="s">
        <v>697</v>
      </c>
      <c r="C1933" s="4" t="s">
        <v>246</v>
      </c>
      <c r="D1933" s="5" t="s">
        <v>247</v>
      </c>
      <c r="E1933" s="5" t="s">
        <v>13</v>
      </c>
      <c r="F1933" s="6" t="s">
        <v>698</v>
      </c>
      <c r="G1933" s="4" t="s">
        <v>15</v>
      </c>
      <c r="H1933" s="5" t="s">
        <v>16</v>
      </c>
      <c r="I1933" s="7">
        <v>172380.2</v>
      </c>
      <c r="J1933" s="7"/>
    </row>
    <row r="1934" spans="1:10" s="1" customFormat="1" ht="19.75" customHeight="1" x14ac:dyDescent="0.25">
      <c r="A1934" s="8"/>
      <c r="B1934" s="8"/>
      <c r="C1934" s="9"/>
      <c r="D1934" s="9"/>
      <c r="E1934" s="10" t="s">
        <v>13</v>
      </c>
      <c r="F1934" s="10" t="s">
        <v>698</v>
      </c>
      <c r="G1934" s="11" t="s">
        <v>15</v>
      </c>
      <c r="H1934" s="10" t="s">
        <v>16</v>
      </c>
      <c r="I1934" s="12">
        <v>172380.2</v>
      </c>
      <c r="J1934" s="12"/>
    </row>
    <row r="1935" spans="1:10" s="1" customFormat="1" ht="19.75" customHeight="1" x14ac:dyDescent="0.25">
      <c r="A1935" s="24"/>
      <c r="B1935" s="17" t="s">
        <v>697</v>
      </c>
      <c r="C1935" s="18" t="s">
        <v>55</v>
      </c>
      <c r="D1935" s="19" t="s">
        <v>56</v>
      </c>
      <c r="E1935" s="19" t="s">
        <v>13</v>
      </c>
      <c r="F1935" s="20" t="s">
        <v>699</v>
      </c>
      <c r="G1935" s="18" t="s">
        <v>15</v>
      </c>
      <c r="H1935" s="19" t="s">
        <v>16</v>
      </c>
      <c r="I1935" s="21">
        <v>14769.89</v>
      </c>
      <c r="J1935" s="21"/>
    </row>
    <row r="1936" spans="1:10" s="1" customFormat="1" ht="19.75" customHeight="1" x14ac:dyDescent="0.25">
      <c r="A1936" s="22"/>
      <c r="B1936" s="3" t="s">
        <v>697</v>
      </c>
      <c r="C1936" s="4" t="s">
        <v>11</v>
      </c>
      <c r="D1936" s="5" t="s">
        <v>12</v>
      </c>
      <c r="E1936" s="5" t="s">
        <v>13</v>
      </c>
      <c r="F1936" s="23"/>
      <c r="G1936" s="4" t="s">
        <v>15</v>
      </c>
      <c r="H1936" s="5" t="s">
        <v>16</v>
      </c>
      <c r="I1936" s="7">
        <v>66778.13</v>
      </c>
      <c r="J1936" s="7"/>
    </row>
    <row r="1937" spans="1:10" s="1" customFormat="1" ht="19.75" customHeight="1" x14ac:dyDescent="0.25">
      <c r="A1937" s="24"/>
      <c r="B1937" s="17" t="s">
        <v>697</v>
      </c>
      <c r="C1937" s="18" t="s">
        <v>338</v>
      </c>
      <c r="D1937" s="19" t="s">
        <v>339</v>
      </c>
      <c r="E1937" s="19" t="s">
        <v>13</v>
      </c>
      <c r="F1937" s="25"/>
      <c r="G1937" s="18" t="s">
        <v>15</v>
      </c>
      <c r="H1937" s="19" t="s">
        <v>16</v>
      </c>
      <c r="I1937" s="21">
        <v>67496.91</v>
      </c>
      <c r="J1937" s="21"/>
    </row>
    <row r="1938" spans="1:10" s="1" customFormat="1" ht="19.75" customHeight="1" x14ac:dyDescent="0.25">
      <c r="A1938" s="8"/>
      <c r="B1938" s="8"/>
      <c r="C1938" s="9"/>
      <c r="D1938" s="9"/>
      <c r="E1938" s="10" t="s">
        <v>13</v>
      </c>
      <c r="F1938" s="10" t="s">
        <v>699</v>
      </c>
      <c r="G1938" s="11" t="s">
        <v>15</v>
      </c>
      <c r="H1938" s="10" t="s">
        <v>16</v>
      </c>
      <c r="I1938" s="12">
        <v>149044.93</v>
      </c>
      <c r="J1938" s="12"/>
    </row>
    <row r="1939" spans="1:10" s="1" customFormat="1" ht="19.75" customHeight="1" x14ac:dyDescent="0.25">
      <c r="A1939" s="22"/>
      <c r="B1939" s="3" t="s">
        <v>697</v>
      </c>
      <c r="C1939" s="4" t="s">
        <v>30</v>
      </c>
      <c r="D1939" s="5" t="s">
        <v>31</v>
      </c>
      <c r="E1939" s="5" t="s">
        <v>700</v>
      </c>
      <c r="F1939" s="6" t="s">
        <v>700</v>
      </c>
      <c r="G1939" s="4" t="s">
        <v>44</v>
      </c>
      <c r="H1939" s="5" t="s">
        <v>16</v>
      </c>
      <c r="I1939" s="7">
        <v>261.82</v>
      </c>
      <c r="J1939" s="7"/>
    </row>
    <row r="1940" spans="1:10" s="1" customFormat="1" ht="19.75" customHeight="1" x14ac:dyDescent="0.25">
      <c r="A1940" s="24"/>
      <c r="B1940" s="17" t="s">
        <v>697</v>
      </c>
      <c r="C1940" s="18" t="s">
        <v>234</v>
      </c>
      <c r="D1940" s="19" t="s">
        <v>235</v>
      </c>
      <c r="E1940" s="19" t="s">
        <v>700</v>
      </c>
      <c r="F1940" s="25"/>
      <c r="G1940" s="18" t="s">
        <v>44</v>
      </c>
      <c r="H1940" s="19" t="s">
        <v>16</v>
      </c>
      <c r="I1940" s="21">
        <v>18380.25</v>
      </c>
      <c r="J1940" s="21">
        <v>4058.77</v>
      </c>
    </row>
    <row r="1941" spans="1:10" s="1" customFormat="1" ht="19.75" customHeight="1" x14ac:dyDescent="0.25">
      <c r="A1941" s="22"/>
      <c r="B1941" s="3" t="s">
        <v>697</v>
      </c>
      <c r="C1941" s="4" t="s">
        <v>32</v>
      </c>
      <c r="D1941" s="5" t="s">
        <v>33</v>
      </c>
      <c r="E1941" s="5" t="s">
        <v>700</v>
      </c>
      <c r="F1941" s="23"/>
      <c r="G1941" s="4" t="s">
        <v>44</v>
      </c>
      <c r="H1941" s="5" t="s">
        <v>16</v>
      </c>
      <c r="I1941" s="7">
        <v>1425.84</v>
      </c>
      <c r="J1941" s="7">
        <v>164.13</v>
      </c>
    </row>
    <row r="1942" spans="1:10" s="1" customFormat="1" ht="19.75" customHeight="1" x14ac:dyDescent="0.25">
      <c r="A1942" s="24"/>
      <c r="B1942" s="17" t="s">
        <v>697</v>
      </c>
      <c r="C1942" s="18" t="s">
        <v>34</v>
      </c>
      <c r="D1942" s="19" t="s">
        <v>35</v>
      </c>
      <c r="E1942" s="19" t="s">
        <v>700</v>
      </c>
      <c r="F1942" s="25"/>
      <c r="G1942" s="18" t="s">
        <v>44</v>
      </c>
      <c r="H1942" s="19" t="s">
        <v>16</v>
      </c>
      <c r="I1942" s="21">
        <v>219.85</v>
      </c>
      <c r="J1942" s="21"/>
    </row>
    <row r="1943" spans="1:10" s="1" customFormat="1" ht="19.75" customHeight="1" x14ac:dyDescent="0.25">
      <c r="A1943" s="22"/>
      <c r="B1943" s="3" t="s">
        <v>697</v>
      </c>
      <c r="C1943" s="4" t="s">
        <v>36</v>
      </c>
      <c r="D1943" s="5" t="s">
        <v>37</v>
      </c>
      <c r="E1943" s="5" t="s">
        <v>700</v>
      </c>
      <c r="F1943" s="23"/>
      <c r="G1943" s="4" t="s">
        <v>44</v>
      </c>
      <c r="H1943" s="5" t="s">
        <v>16</v>
      </c>
      <c r="I1943" s="7">
        <v>28.98</v>
      </c>
      <c r="J1943" s="7"/>
    </row>
    <row r="1944" spans="1:10" s="1" customFormat="1" ht="19.75" customHeight="1" x14ac:dyDescent="0.25">
      <c r="A1944" s="24"/>
      <c r="B1944" s="17" t="s">
        <v>697</v>
      </c>
      <c r="C1944" s="18" t="s">
        <v>38</v>
      </c>
      <c r="D1944" s="19" t="s">
        <v>39</v>
      </c>
      <c r="E1944" s="19" t="s">
        <v>700</v>
      </c>
      <c r="F1944" s="25"/>
      <c r="G1944" s="18" t="s">
        <v>44</v>
      </c>
      <c r="H1944" s="19" t="s">
        <v>16</v>
      </c>
      <c r="I1944" s="21">
        <v>0.09</v>
      </c>
      <c r="J1944" s="21"/>
    </row>
    <row r="1945" spans="1:10" s="1" customFormat="1" ht="19.75" customHeight="1" x14ac:dyDescent="0.25">
      <c r="A1945" s="22"/>
      <c r="B1945" s="3" t="s">
        <v>697</v>
      </c>
      <c r="C1945" s="4" t="s">
        <v>61</v>
      </c>
      <c r="D1945" s="5" t="s">
        <v>62</v>
      </c>
      <c r="E1945" s="5" t="s">
        <v>700</v>
      </c>
      <c r="F1945" s="23"/>
      <c r="G1945" s="4" t="s">
        <v>44</v>
      </c>
      <c r="H1945" s="5" t="s">
        <v>16</v>
      </c>
      <c r="I1945" s="7">
        <v>0</v>
      </c>
      <c r="J1945" s="7"/>
    </row>
    <row r="1946" spans="1:10" s="1" customFormat="1" ht="19.75" customHeight="1" x14ac:dyDescent="0.25">
      <c r="A1946" s="24"/>
      <c r="B1946" s="17" t="s">
        <v>697</v>
      </c>
      <c r="C1946" s="18" t="s">
        <v>75</v>
      </c>
      <c r="D1946" s="19" t="s">
        <v>76</v>
      </c>
      <c r="E1946" s="19" t="s">
        <v>700</v>
      </c>
      <c r="F1946" s="25"/>
      <c r="G1946" s="18" t="s">
        <v>44</v>
      </c>
      <c r="H1946" s="19" t="s">
        <v>16</v>
      </c>
      <c r="I1946" s="21">
        <v>0</v>
      </c>
      <c r="J1946" s="21"/>
    </row>
    <row r="1947" spans="1:10" s="1" customFormat="1" ht="19.75" customHeight="1" x14ac:dyDescent="0.25">
      <c r="A1947" s="22"/>
      <c r="B1947" s="3" t="s">
        <v>697</v>
      </c>
      <c r="C1947" s="4" t="s">
        <v>81</v>
      </c>
      <c r="D1947" s="5" t="s">
        <v>82</v>
      </c>
      <c r="E1947" s="5" t="s">
        <v>700</v>
      </c>
      <c r="F1947" s="23"/>
      <c r="G1947" s="4" t="s">
        <v>44</v>
      </c>
      <c r="H1947" s="5" t="s">
        <v>16</v>
      </c>
      <c r="I1947" s="7">
        <v>205</v>
      </c>
      <c r="J1947" s="7">
        <v>205</v>
      </c>
    </row>
    <row r="1948" spans="1:10" s="1" customFormat="1" ht="19.75" customHeight="1" x14ac:dyDescent="0.25">
      <c r="A1948" s="24"/>
      <c r="B1948" s="17" t="s">
        <v>697</v>
      </c>
      <c r="C1948" s="18" t="s">
        <v>215</v>
      </c>
      <c r="D1948" s="19" t="s">
        <v>216</v>
      </c>
      <c r="E1948" s="19" t="s">
        <v>700</v>
      </c>
      <c r="F1948" s="25"/>
      <c r="G1948" s="18" t="s">
        <v>44</v>
      </c>
      <c r="H1948" s="19" t="s">
        <v>16</v>
      </c>
      <c r="I1948" s="21">
        <v>175171460</v>
      </c>
      <c r="J1948" s="21">
        <v>30827</v>
      </c>
    </row>
    <row r="1949" spans="1:10" s="1" customFormat="1" ht="19.75" customHeight="1" x14ac:dyDescent="0.25">
      <c r="A1949" s="8"/>
      <c r="B1949" s="8"/>
      <c r="C1949" s="9"/>
      <c r="D1949" s="9"/>
      <c r="E1949" s="10" t="s">
        <v>700</v>
      </c>
      <c r="F1949" s="10" t="s">
        <v>700</v>
      </c>
      <c r="G1949" s="11" t="s">
        <v>44</v>
      </c>
      <c r="H1949" s="10" t="s">
        <v>16</v>
      </c>
      <c r="I1949" s="12">
        <v>175191981.83000001</v>
      </c>
      <c r="J1949" s="12">
        <v>35254.9</v>
      </c>
    </row>
    <row r="1950" spans="1:10" s="1" customFormat="1" ht="19.75" customHeight="1" x14ac:dyDescent="0.25">
      <c r="A1950" s="13" t="s">
        <v>696</v>
      </c>
      <c r="B1950" s="14"/>
      <c r="C1950" s="9"/>
      <c r="D1950" s="9"/>
      <c r="E1950" s="9"/>
      <c r="F1950" s="9"/>
      <c r="G1950" s="9"/>
      <c r="H1950" s="10" t="s">
        <v>701</v>
      </c>
      <c r="I1950" s="12">
        <v>190087159.62</v>
      </c>
      <c r="J1950" s="12">
        <v>35254.9</v>
      </c>
    </row>
    <row r="1951" spans="1:10" s="1" customFormat="1" ht="11.15" customHeight="1" x14ac:dyDescent="0.25">
      <c r="A1951" s="15"/>
      <c r="B1951" s="16"/>
      <c r="C1951" s="15"/>
      <c r="D1951" s="16"/>
      <c r="E1951" s="15"/>
      <c r="F1951" s="15"/>
      <c r="G1951" s="15"/>
      <c r="H1951" s="15"/>
      <c r="I1951" s="15"/>
      <c r="J1951" s="15"/>
    </row>
    <row r="1952" spans="1:10" s="1" customFormat="1" ht="19.75" customHeight="1" x14ac:dyDescent="0.25">
      <c r="A1952" s="3" t="s">
        <v>702</v>
      </c>
      <c r="B1952" s="3" t="s">
        <v>703</v>
      </c>
      <c r="C1952" s="4" t="s">
        <v>248</v>
      </c>
      <c r="D1952" s="5" t="s">
        <v>249</v>
      </c>
      <c r="E1952" s="5" t="s">
        <v>13</v>
      </c>
      <c r="F1952" s="6" t="s">
        <v>13</v>
      </c>
      <c r="G1952" s="4" t="s">
        <v>15</v>
      </c>
      <c r="H1952" s="5" t="s">
        <v>16</v>
      </c>
      <c r="I1952" s="7">
        <v>61286.36</v>
      </c>
      <c r="J1952" s="7"/>
    </row>
    <row r="1953" spans="1:10" s="1" customFormat="1" ht="19.75" customHeight="1" x14ac:dyDescent="0.25">
      <c r="A1953" s="24"/>
      <c r="B1953" s="17" t="s">
        <v>703</v>
      </c>
      <c r="C1953" s="18" t="s">
        <v>220</v>
      </c>
      <c r="D1953" s="19" t="s">
        <v>221</v>
      </c>
      <c r="E1953" s="19" t="s">
        <v>13</v>
      </c>
      <c r="F1953" s="25"/>
      <c r="G1953" s="18" t="s">
        <v>15</v>
      </c>
      <c r="H1953" s="19" t="s">
        <v>16</v>
      </c>
      <c r="I1953" s="21">
        <v>26808129.539999999</v>
      </c>
      <c r="J1953" s="21"/>
    </row>
    <row r="1954" spans="1:10" s="1" customFormat="1" ht="19.75" customHeight="1" x14ac:dyDescent="0.25">
      <c r="A1954" s="22"/>
      <c r="B1954" s="3" t="s">
        <v>703</v>
      </c>
      <c r="C1954" s="4" t="s">
        <v>310</v>
      </c>
      <c r="D1954" s="5" t="s">
        <v>311</v>
      </c>
      <c r="E1954" s="5" t="s">
        <v>13</v>
      </c>
      <c r="F1954" s="23"/>
      <c r="G1954" s="4" t="s">
        <v>15</v>
      </c>
      <c r="H1954" s="5" t="s">
        <v>16</v>
      </c>
      <c r="I1954" s="7">
        <v>39878429.32</v>
      </c>
      <c r="J1954" s="7">
        <v>1390429.32</v>
      </c>
    </row>
    <row r="1955" spans="1:10" s="1" customFormat="1" ht="19.75" customHeight="1" x14ac:dyDescent="0.25">
      <c r="A1955" s="8"/>
      <c r="B1955" s="8"/>
      <c r="C1955" s="9"/>
      <c r="D1955" s="9"/>
      <c r="E1955" s="10" t="s">
        <v>13</v>
      </c>
      <c r="F1955" s="10" t="s">
        <v>13</v>
      </c>
      <c r="G1955" s="11" t="s">
        <v>15</v>
      </c>
      <c r="H1955" s="10" t="s">
        <v>16</v>
      </c>
      <c r="I1955" s="12">
        <v>66747845.219999999</v>
      </c>
      <c r="J1955" s="12">
        <v>1390429.32</v>
      </c>
    </row>
    <row r="1956" spans="1:10" s="1" customFormat="1" ht="19.75" customHeight="1" x14ac:dyDescent="0.25">
      <c r="A1956" s="13" t="s">
        <v>702</v>
      </c>
      <c r="B1956" s="14"/>
      <c r="C1956" s="9"/>
      <c r="D1956" s="9"/>
      <c r="E1956" s="9"/>
      <c r="F1956" s="9"/>
      <c r="G1956" s="9"/>
      <c r="H1956" s="10" t="s">
        <v>704</v>
      </c>
      <c r="I1956" s="12">
        <v>66747845.219999999</v>
      </c>
      <c r="J1956" s="12">
        <v>1390429.32</v>
      </c>
    </row>
    <row r="1957" spans="1:10" s="1" customFormat="1" ht="11.15" customHeight="1" x14ac:dyDescent="0.25">
      <c r="A1957" s="15"/>
      <c r="B1957" s="16"/>
      <c r="C1957" s="15"/>
      <c r="D1957" s="16"/>
      <c r="E1957" s="15"/>
      <c r="F1957" s="15"/>
      <c r="G1957" s="15"/>
      <c r="H1957" s="15"/>
      <c r="I1957" s="15"/>
      <c r="J1957" s="15"/>
    </row>
    <row r="1958" spans="1:10" s="1" customFormat="1" ht="19.75" customHeight="1" x14ac:dyDescent="0.25">
      <c r="A1958" s="17" t="s">
        <v>705</v>
      </c>
      <c r="B1958" s="17" t="s">
        <v>706</v>
      </c>
      <c r="C1958" s="18" t="s">
        <v>55</v>
      </c>
      <c r="D1958" s="19" t="s">
        <v>56</v>
      </c>
      <c r="E1958" s="19" t="s">
        <v>13</v>
      </c>
      <c r="F1958" s="20" t="s">
        <v>13</v>
      </c>
      <c r="G1958" s="18" t="s">
        <v>15</v>
      </c>
      <c r="H1958" s="19" t="s">
        <v>16</v>
      </c>
      <c r="I1958" s="21">
        <v>676416.18</v>
      </c>
      <c r="J1958" s="21"/>
    </row>
    <row r="1959" spans="1:10" s="1" customFormat="1" ht="19.75" customHeight="1" x14ac:dyDescent="0.25">
      <c r="A1959" s="22"/>
      <c r="B1959" s="3" t="s">
        <v>706</v>
      </c>
      <c r="C1959" s="4" t="s">
        <v>11</v>
      </c>
      <c r="D1959" s="5" t="s">
        <v>12</v>
      </c>
      <c r="E1959" s="5" t="s">
        <v>13</v>
      </c>
      <c r="F1959" s="23"/>
      <c r="G1959" s="4" t="s">
        <v>15</v>
      </c>
      <c r="H1959" s="5" t="s">
        <v>16</v>
      </c>
      <c r="I1959" s="7">
        <v>33359.599999999999</v>
      </c>
      <c r="J1959" s="7"/>
    </row>
    <row r="1960" spans="1:10" s="1" customFormat="1" ht="19.75" customHeight="1" x14ac:dyDescent="0.25">
      <c r="A1960" s="8"/>
      <c r="B1960" s="8"/>
      <c r="C1960" s="9"/>
      <c r="D1960" s="9"/>
      <c r="E1960" s="10" t="s">
        <v>13</v>
      </c>
      <c r="F1960" s="10" t="s">
        <v>13</v>
      </c>
      <c r="G1960" s="11" t="s">
        <v>15</v>
      </c>
      <c r="H1960" s="10" t="s">
        <v>16</v>
      </c>
      <c r="I1960" s="12">
        <v>709775.78</v>
      </c>
      <c r="J1960" s="12"/>
    </row>
    <row r="1961" spans="1:10" s="1" customFormat="1" ht="19.75" customHeight="1" x14ac:dyDescent="0.25">
      <c r="A1961" s="13" t="s">
        <v>705</v>
      </c>
      <c r="B1961" s="14"/>
      <c r="C1961" s="9"/>
      <c r="D1961" s="9"/>
      <c r="E1961" s="9"/>
      <c r="F1961" s="9"/>
      <c r="G1961" s="9"/>
      <c r="H1961" s="10" t="s">
        <v>707</v>
      </c>
      <c r="I1961" s="12">
        <v>709775.78</v>
      </c>
      <c r="J1961" s="12"/>
    </row>
    <row r="1962" spans="1:10" s="1" customFormat="1" ht="11.15" customHeight="1" x14ac:dyDescent="0.25">
      <c r="A1962" s="15"/>
      <c r="B1962" s="16"/>
      <c r="C1962" s="15"/>
      <c r="D1962" s="16"/>
      <c r="E1962" s="15"/>
      <c r="F1962" s="15"/>
      <c r="G1962" s="15"/>
      <c r="H1962" s="15"/>
      <c r="I1962" s="15"/>
      <c r="J1962" s="15"/>
    </row>
    <row r="1963" spans="1:10" s="1" customFormat="1" ht="19.75" customHeight="1" x14ac:dyDescent="0.25">
      <c r="A1963" s="17" t="s">
        <v>708</v>
      </c>
      <c r="B1963" s="17" t="s">
        <v>709</v>
      </c>
      <c r="C1963" s="18" t="s">
        <v>136</v>
      </c>
      <c r="D1963" s="19" t="s">
        <v>137</v>
      </c>
      <c r="E1963" s="19" t="s">
        <v>13</v>
      </c>
      <c r="F1963" s="20" t="s">
        <v>13</v>
      </c>
      <c r="G1963" s="18" t="s">
        <v>15</v>
      </c>
      <c r="H1963" s="19" t="s">
        <v>16</v>
      </c>
      <c r="I1963" s="21">
        <v>568200</v>
      </c>
      <c r="J1963" s="21"/>
    </row>
    <row r="1964" spans="1:10" s="1" customFormat="1" ht="19.75" customHeight="1" x14ac:dyDescent="0.25">
      <c r="A1964" s="8"/>
      <c r="B1964" s="8"/>
      <c r="C1964" s="9"/>
      <c r="D1964" s="9"/>
      <c r="E1964" s="10" t="s">
        <v>13</v>
      </c>
      <c r="F1964" s="10" t="s">
        <v>13</v>
      </c>
      <c r="G1964" s="11" t="s">
        <v>15</v>
      </c>
      <c r="H1964" s="10" t="s">
        <v>16</v>
      </c>
      <c r="I1964" s="12">
        <v>568200</v>
      </c>
      <c r="J1964" s="12"/>
    </row>
    <row r="1965" spans="1:10" s="1" customFormat="1" ht="19.75" customHeight="1" x14ac:dyDescent="0.25">
      <c r="A1965" s="13" t="s">
        <v>708</v>
      </c>
      <c r="B1965" s="14"/>
      <c r="C1965" s="9"/>
      <c r="D1965" s="9"/>
      <c r="E1965" s="9"/>
      <c r="F1965" s="9"/>
      <c r="G1965" s="9"/>
      <c r="H1965" s="10" t="s">
        <v>710</v>
      </c>
      <c r="I1965" s="12">
        <v>568200</v>
      </c>
      <c r="J1965" s="12"/>
    </row>
    <row r="1966" spans="1:10" s="1" customFormat="1" ht="11.15" customHeight="1" x14ac:dyDescent="0.25">
      <c r="A1966" s="15"/>
      <c r="B1966" s="16"/>
      <c r="C1966" s="15"/>
      <c r="D1966" s="16"/>
      <c r="E1966" s="15"/>
      <c r="F1966" s="15"/>
      <c r="G1966" s="15"/>
      <c r="H1966" s="15"/>
      <c r="I1966" s="15"/>
      <c r="J1966" s="15"/>
    </row>
    <row r="1967" spans="1:10" s="1" customFormat="1" ht="19.75" customHeight="1" x14ac:dyDescent="0.25">
      <c r="A1967" s="3" t="s">
        <v>711</v>
      </c>
      <c r="B1967" s="3" t="s">
        <v>712</v>
      </c>
      <c r="C1967" s="4" t="s">
        <v>393</v>
      </c>
      <c r="D1967" s="5" t="s">
        <v>394</v>
      </c>
      <c r="E1967" s="5" t="s">
        <v>13</v>
      </c>
      <c r="F1967" s="6" t="s">
        <v>13</v>
      </c>
      <c r="G1967" s="4" t="s">
        <v>44</v>
      </c>
      <c r="H1967" s="5" t="s">
        <v>16</v>
      </c>
      <c r="I1967" s="7">
        <v>27000</v>
      </c>
      <c r="J1967" s="7"/>
    </row>
    <row r="1968" spans="1:10" s="1" customFormat="1" ht="19.75" customHeight="1" x14ac:dyDescent="0.25">
      <c r="A1968" s="24"/>
      <c r="B1968" s="17" t="s">
        <v>712</v>
      </c>
      <c r="C1968" s="18" t="s">
        <v>366</v>
      </c>
      <c r="D1968" s="19" t="s">
        <v>367</v>
      </c>
      <c r="E1968" s="19" t="s">
        <v>13</v>
      </c>
      <c r="F1968" s="25"/>
      <c r="G1968" s="18" t="s">
        <v>44</v>
      </c>
      <c r="H1968" s="19" t="s">
        <v>16</v>
      </c>
      <c r="I1968" s="21">
        <v>44800</v>
      </c>
      <c r="J1968" s="21"/>
    </row>
    <row r="1969" spans="1:10" s="1" customFormat="1" ht="19.75" customHeight="1" x14ac:dyDescent="0.25">
      <c r="A1969" s="22"/>
      <c r="B1969" s="3" t="s">
        <v>712</v>
      </c>
      <c r="C1969" s="4" t="s">
        <v>268</v>
      </c>
      <c r="D1969" s="5" t="s">
        <v>269</v>
      </c>
      <c r="E1969" s="5" t="s">
        <v>13</v>
      </c>
      <c r="F1969" s="23"/>
      <c r="G1969" s="4" t="s">
        <v>44</v>
      </c>
      <c r="H1969" s="5" t="s">
        <v>16</v>
      </c>
      <c r="I1969" s="7">
        <v>599.98</v>
      </c>
      <c r="J1969" s="7"/>
    </row>
    <row r="1970" spans="1:10" s="1" customFormat="1" ht="19.75" customHeight="1" x14ac:dyDescent="0.25">
      <c r="A1970" s="24"/>
      <c r="B1970" s="17" t="s">
        <v>712</v>
      </c>
      <c r="C1970" s="18" t="s">
        <v>462</v>
      </c>
      <c r="D1970" s="19" t="s">
        <v>463</v>
      </c>
      <c r="E1970" s="19" t="s">
        <v>13</v>
      </c>
      <c r="F1970" s="25"/>
      <c r="G1970" s="18" t="s">
        <v>44</v>
      </c>
      <c r="H1970" s="19" t="s">
        <v>16</v>
      </c>
      <c r="I1970" s="21">
        <v>4602500.93</v>
      </c>
      <c r="J1970" s="21"/>
    </row>
    <row r="1971" spans="1:10" s="1" customFormat="1" ht="19.75" customHeight="1" x14ac:dyDescent="0.25">
      <c r="A1971" s="22"/>
      <c r="B1971" s="3" t="s">
        <v>712</v>
      </c>
      <c r="C1971" s="4" t="s">
        <v>162</v>
      </c>
      <c r="D1971" s="5" t="s">
        <v>163</v>
      </c>
      <c r="E1971" s="5" t="s">
        <v>13</v>
      </c>
      <c r="F1971" s="23"/>
      <c r="G1971" s="4" t="s">
        <v>44</v>
      </c>
      <c r="H1971" s="5" t="s">
        <v>16</v>
      </c>
      <c r="I1971" s="7">
        <v>268795.90999999997</v>
      </c>
      <c r="J1971" s="7"/>
    </row>
    <row r="1972" spans="1:10" s="1" customFormat="1" ht="19.75" customHeight="1" x14ac:dyDescent="0.25">
      <c r="A1972" s="24"/>
      <c r="B1972" s="17" t="s">
        <v>712</v>
      </c>
      <c r="C1972" s="18" t="s">
        <v>1113</v>
      </c>
      <c r="D1972" s="19" t="s">
        <v>1114</v>
      </c>
      <c r="E1972" s="19" t="s">
        <v>13</v>
      </c>
      <c r="F1972" s="25"/>
      <c r="G1972" s="18" t="s">
        <v>44</v>
      </c>
      <c r="H1972" s="19" t="s">
        <v>16</v>
      </c>
      <c r="I1972" s="21">
        <v>18130</v>
      </c>
      <c r="J1972" s="21"/>
    </row>
    <row r="1973" spans="1:10" s="1" customFormat="1" ht="19.75" customHeight="1" x14ac:dyDescent="0.25">
      <c r="A1973" s="22"/>
      <c r="B1973" s="3" t="s">
        <v>712</v>
      </c>
      <c r="C1973" s="4" t="s">
        <v>166</v>
      </c>
      <c r="D1973" s="5" t="s">
        <v>167</v>
      </c>
      <c r="E1973" s="5" t="s">
        <v>13</v>
      </c>
      <c r="F1973" s="23"/>
      <c r="G1973" s="4" t="s">
        <v>44</v>
      </c>
      <c r="H1973" s="5" t="s">
        <v>16</v>
      </c>
      <c r="I1973" s="7">
        <v>12750.41</v>
      </c>
      <c r="J1973" s="7"/>
    </row>
    <row r="1974" spans="1:10" s="1" customFormat="1" ht="19.75" customHeight="1" x14ac:dyDescent="0.25">
      <c r="A1974" s="24"/>
      <c r="B1974" s="17" t="s">
        <v>712</v>
      </c>
      <c r="C1974" s="18" t="s">
        <v>180</v>
      </c>
      <c r="D1974" s="19" t="s">
        <v>181</v>
      </c>
      <c r="E1974" s="19" t="s">
        <v>13</v>
      </c>
      <c r="F1974" s="25"/>
      <c r="G1974" s="18" t="s">
        <v>44</v>
      </c>
      <c r="H1974" s="19" t="s">
        <v>16</v>
      </c>
      <c r="I1974" s="21">
        <v>25000</v>
      </c>
      <c r="J1974" s="21"/>
    </row>
    <row r="1975" spans="1:10" s="1" customFormat="1" ht="19.75" customHeight="1" x14ac:dyDescent="0.25">
      <c r="A1975" s="22"/>
      <c r="B1975" s="3" t="s">
        <v>712</v>
      </c>
      <c r="C1975" s="4" t="s">
        <v>40</v>
      </c>
      <c r="D1975" s="5" t="s">
        <v>41</v>
      </c>
      <c r="E1975" s="5" t="s">
        <v>13</v>
      </c>
      <c r="F1975" s="23"/>
      <c r="G1975" s="4" t="s">
        <v>44</v>
      </c>
      <c r="H1975" s="5" t="s">
        <v>16</v>
      </c>
      <c r="I1975" s="7">
        <v>422.77</v>
      </c>
      <c r="J1975" s="7"/>
    </row>
    <row r="1976" spans="1:10" s="1" customFormat="1" ht="19.75" customHeight="1" x14ac:dyDescent="0.25">
      <c r="A1976" s="8"/>
      <c r="B1976" s="8"/>
      <c r="C1976" s="9"/>
      <c r="D1976" s="9"/>
      <c r="E1976" s="10" t="s">
        <v>13</v>
      </c>
      <c r="F1976" s="10" t="s">
        <v>13</v>
      </c>
      <c r="G1976" s="11" t="s">
        <v>44</v>
      </c>
      <c r="H1976" s="10" t="s">
        <v>16</v>
      </c>
      <c r="I1976" s="12">
        <v>5000000</v>
      </c>
      <c r="J1976" s="12"/>
    </row>
    <row r="1977" spans="1:10" s="1" customFormat="1" ht="19.75" customHeight="1" x14ac:dyDescent="0.25">
      <c r="A1977" s="13" t="s">
        <v>711</v>
      </c>
      <c r="B1977" s="14"/>
      <c r="C1977" s="9"/>
      <c r="D1977" s="9"/>
      <c r="E1977" s="9"/>
      <c r="F1977" s="9"/>
      <c r="G1977" s="9"/>
      <c r="H1977" s="10" t="s">
        <v>713</v>
      </c>
      <c r="I1977" s="12">
        <v>5000000</v>
      </c>
      <c r="J1977" s="12"/>
    </row>
    <row r="1978" spans="1:10" s="1" customFormat="1" ht="11.15" customHeight="1" x14ac:dyDescent="0.25">
      <c r="A1978" s="15"/>
      <c r="B1978" s="16"/>
      <c r="C1978" s="15"/>
      <c r="D1978" s="16"/>
      <c r="E1978" s="15"/>
      <c r="F1978" s="15"/>
      <c r="G1978" s="15"/>
      <c r="H1978" s="15"/>
      <c r="I1978" s="15"/>
      <c r="J1978" s="15"/>
    </row>
    <row r="1979" spans="1:10" s="1" customFormat="1" ht="19.75" customHeight="1" thickBot="1" x14ac:dyDescent="0.3">
      <c r="A1979" s="9"/>
      <c r="B1979" s="9"/>
      <c r="C1979" s="9"/>
      <c r="D1979" s="9"/>
      <c r="E1979" s="9"/>
      <c r="F1979" s="9"/>
      <c r="G1979" s="9"/>
      <c r="H1979" s="26" t="s">
        <v>714</v>
      </c>
      <c r="I1979" s="27">
        <v>9210531450.8500099</v>
      </c>
      <c r="J1979" s="27">
        <v>201744033.05000001</v>
      </c>
    </row>
    <row r="1980" spans="1:10" ht="13" thickTop="1" x14ac:dyDescent="0.25"/>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cp:lastPrinted>2021-11-16T13:31:00Z</cp:lastPrinted>
  <dcterms:created xsi:type="dcterms:W3CDTF">2021-11-09T15:53:53Z</dcterms:created>
  <dcterms:modified xsi:type="dcterms:W3CDTF">2022-02-18T17:14:36Z</dcterms:modified>
</cp:coreProperties>
</file>